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srv041sr\GRA_USA\Termo de referência\2022\Vigilância sede 1SR\"/>
    </mc:Choice>
  </mc:AlternateContent>
  <xr:revisionPtr revIDLastSave="0" documentId="13_ncr:1_{4AAF8008-2D2C-4F51-ADE5-EF1E5EE317E8}" xr6:coauthVersionLast="47" xr6:coauthVersionMax="47" xr10:uidLastSave="{00000000-0000-0000-0000-000000000000}"/>
  <bookViews>
    <workbookView xWindow="-120" yWindow="-120" windowWidth="29040" windowHeight="15840" xr2:uid="{00000000-000D-0000-FFFF-FFFF00000000}"/>
  </bookViews>
  <sheets>
    <sheet name="Custo por trabalhador" sheetId="2" r:id="rId1"/>
    <sheet name="Planilha de Custo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B22" i="2" l="1"/>
  <c r="C23" i="2"/>
  <c r="D23" i="2" s="1"/>
  <c r="C24" i="2" l="1"/>
  <c r="D24" i="2" s="1"/>
  <c r="C199" i="2" l="1"/>
  <c r="C200" i="2" s="1"/>
  <c r="C201" i="2" s="1"/>
  <c r="C202" i="2" s="1"/>
  <c r="C203" i="2" s="1"/>
  <c r="B190" i="2"/>
  <c r="B191" i="2" s="1"/>
  <c r="B192" i="2" s="1"/>
  <c r="B193" i="2" s="1"/>
  <c r="B194" i="2" s="1"/>
  <c r="B161" i="2"/>
  <c r="B162" i="2" s="1"/>
  <c r="B163" i="2" s="1"/>
  <c r="B164" i="2" s="1"/>
  <c r="B165" i="2" s="1"/>
  <c r="D36" i="2"/>
  <c r="C25" i="2"/>
  <c r="C26" i="2" s="1"/>
  <c r="C27" i="2" s="1"/>
  <c r="C128" i="2" l="1"/>
  <c r="D27" i="2" l="1"/>
  <c r="D26" i="2"/>
  <c r="D25" i="2"/>
  <c r="D22" i="2"/>
  <c r="B263" i="2" l="1"/>
  <c r="B262" i="2"/>
  <c r="C498" i="2"/>
  <c r="C499" i="2"/>
  <c r="C500" i="2"/>
  <c r="C501" i="2"/>
  <c r="C502" i="2"/>
  <c r="B498" i="2"/>
  <c r="B499" i="2"/>
  <c r="B500" i="2"/>
  <c r="B501" i="2"/>
  <c r="B502" i="2"/>
  <c r="B497" i="2"/>
  <c r="C497" i="2"/>
  <c r="D497" i="2" l="1"/>
  <c r="D499" i="2"/>
  <c r="C526" i="2"/>
  <c r="C527" i="2" s="1"/>
  <c r="C514" i="2"/>
  <c r="C515" i="2"/>
  <c r="C516" i="2"/>
  <c r="C517" i="2"/>
  <c r="C518" i="2"/>
  <c r="C513" i="2"/>
  <c r="D39" i="2" l="1"/>
  <c r="D40" i="2"/>
  <c r="C67" i="2" l="1"/>
  <c r="C69" i="2"/>
  <c r="C68" i="2"/>
  <c r="B124" i="2"/>
  <c r="C403" i="2" l="1"/>
  <c r="C404" i="2" s="1"/>
  <c r="C405" i="2" s="1"/>
  <c r="C406" i="2" s="1"/>
  <c r="C407" i="2" s="1"/>
  <c r="D502" i="2"/>
  <c r="D498" i="2"/>
  <c r="C424" i="2"/>
  <c r="C425" i="2" s="1"/>
  <c r="C347" i="2"/>
  <c r="C346" i="2"/>
  <c r="C345" i="2"/>
  <c r="C344" i="2"/>
  <c r="C343" i="2"/>
  <c r="C342" i="2"/>
  <c r="C274" i="2"/>
  <c r="C275" i="2" s="1"/>
  <c r="C276" i="2" s="1"/>
  <c r="C277" i="2" s="1"/>
  <c r="C278" i="2" s="1"/>
  <c r="C326" i="2"/>
  <c r="C294" i="2"/>
  <c r="E243" i="2"/>
  <c r="D243" i="2"/>
  <c r="E242" i="2"/>
  <c r="D242" i="2"/>
  <c r="E241" i="2"/>
  <c r="D241" i="2"/>
  <c r="E240" i="2"/>
  <c r="D240" i="2"/>
  <c r="E239" i="2"/>
  <c r="D239" i="2"/>
  <c r="E238" i="2"/>
  <c r="D238" i="2"/>
  <c r="C194" i="2"/>
  <c r="C193" i="2"/>
  <c r="C192" i="2"/>
  <c r="C191" i="2"/>
  <c r="C190" i="2"/>
  <c r="C189" i="2"/>
  <c r="D189" i="2" s="1"/>
  <c r="B198" i="2" s="1"/>
  <c r="D198" i="2" s="1"/>
  <c r="C207" i="2" s="1"/>
  <c r="B174" i="2"/>
  <c r="E174" i="2" s="1"/>
  <c r="C183" i="2" s="1"/>
  <c r="B173" i="2"/>
  <c r="E173" i="2" s="1"/>
  <c r="C182" i="2" s="1"/>
  <c r="B172" i="2"/>
  <c r="E172" i="2" s="1"/>
  <c r="C181" i="2" s="1"/>
  <c r="B171" i="2"/>
  <c r="E171" i="2" s="1"/>
  <c r="C180" i="2" s="1"/>
  <c r="B170" i="2"/>
  <c r="E170" i="2" s="1"/>
  <c r="C179" i="2" s="1"/>
  <c r="B169" i="2"/>
  <c r="E169" i="2" s="1"/>
  <c r="C178" i="2" s="1"/>
  <c r="E160" i="2"/>
  <c r="B178" i="2" s="1"/>
  <c r="C161" i="2"/>
  <c r="C162" i="2" s="1"/>
  <c r="C163" i="2" s="1"/>
  <c r="C164" i="2" s="1"/>
  <c r="C165" i="2" s="1"/>
  <c r="C138" i="2"/>
  <c r="C139" i="2"/>
  <c r="C140" i="2"/>
  <c r="C141" i="2"/>
  <c r="C142" i="2"/>
  <c r="C137" i="2"/>
  <c r="C129" i="2"/>
  <c r="C130" i="2"/>
  <c r="C131" i="2"/>
  <c r="C132" i="2"/>
  <c r="C133" i="2"/>
  <c r="D501" i="2" l="1"/>
  <c r="D500" i="2"/>
  <c r="C293" i="2"/>
  <c r="E161" i="2"/>
  <c r="B179" i="2" s="1"/>
  <c r="D179" i="2" s="1"/>
  <c r="B239" i="2" s="1"/>
  <c r="C292" i="2"/>
  <c r="D178" i="2"/>
  <c r="B238" i="2" s="1"/>
  <c r="C321" i="2"/>
  <c r="C322" i="2"/>
  <c r="C291" i="2"/>
  <c r="C323" i="2"/>
  <c r="C296" i="2"/>
  <c r="C324" i="2"/>
  <c r="C295" i="2"/>
  <c r="C325" i="2"/>
  <c r="D194" i="2"/>
  <c r="D192" i="2"/>
  <c r="D190" i="2"/>
  <c r="B207" i="2"/>
  <c r="D207" i="2" s="1"/>
  <c r="C238" i="2" s="1"/>
  <c r="D191" i="2"/>
  <c r="C78" i="2"/>
  <c r="C79" i="2"/>
  <c r="C80" i="2"/>
  <c r="C81" i="2"/>
  <c r="C82" i="2"/>
  <c r="C77" i="2"/>
  <c r="D96" i="2"/>
  <c r="D97" i="2"/>
  <c r="D98" i="2"/>
  <c r="D99" i="2"/>
  <c r="D100" i="2"/>
  <c r="D95" i="2"/>
  <c r="C96" i="2"/>
  <c r="C97" i="2"/>
  <c r="C98" i="2"/>
  <c r="C99" i="2"/>
  <c r="C100" i="2"/>
  <c r="C95" i="2"/>
  <c r="C87" i="2"/>
  <c r="C88" i="2"/>
  <c r="C89" i="2"/>
  <c r="C90" i="2"/>
  <c r="C91" i="2"/>
  <c r="C86" i="2"/>
  <c r="F65" i="2"/>
  <c r="F66" i="2"/>
  <c r="F67" i="2"/>
  <c r="F68" i="2"/>
  <c r="F69" i="2"/>
  <c r="F64" i="2"/>
  <c r="B69" i="2"/>
  <c r="B68" i="2"/>
  <c r="B67" i="2"/>
  <c r="B66" i="2"/>
  <c r="B65" i="2"/>
  <c r="B64" i="2"/>
  <c r="C40" i="2"/>
  <c r="C39" i="2"/>
  <c r="C36" i="2"/>
  <c r="C35" i="2"/>
  <c r="D64" i="2"/>
  <c r="F238" i="2" l="1"/>
  <c r="D249" i="2" s="1"/>
  <c r="C66" i="2"/>
  <c r="C65" i="2"/>
  <c r="C64" i="2"/>
  <c r="G64" i="2" s="1"/>
  <c r="D69" i="2"/>
  <c r="B39" i="2"/>
  <c r="E39" i="2" s="1"/>
  <c r="C44" i="2" s="1"/>
  <c r="D66" i="2"/>
  <c r="D67" i="2"/>
  <c r="G67" i="2" s="1"/>
  <c r="B40" i="2"/>
  <c r="E40" i="2" s="1"/>
  <c r="C45" i="2" s="1"/>
  <c r="D193" i="2"/>
  <c r="B209" i="2"/>
  <c r="B200" i="2"/>
  <c r="D200" i="2" s="1"/>
  <c r="C209" i="2" s="1"/>
  <c r="B212" i="2"/>
  <c r="B203" i="2"/>
  <c r="D203" i="2" s="1"/>
  <c r="C212" i="2" s="1"/>
  <c r="B199" i="2"/>
  <c r="D199" i="2" s="1"/>
  <c r="C208" i="2" s="1"/>
  <c r="B208" i="2"/>
  <c r="B210" i="2"/>
  <c r="B201" i="2"/>
  <c r="D201" i="2" s="1"/>
  <c r="C210" i="2" s="1"/>
  <c r="E162" i="2"/>
  <c r="B180" i="2" s="1"/>
  <c r="D180" i="2" s="1"/>
  <c r="B240" i="2" s="1"/>
  <c r="G378" i="2"/>
  <c r="D394" i="2" s="1"/>
  <c r="E378" i="2"/>
  <c r="C394" i="2" s="1"/>
  <c r="F377" i="2"/>
  <c r="G377" i="2" s="1"/>
  <c r="D393" i="2" s="1"/>
  <c r="E377" i="2"/>
  <c r="B393" i="2" s="1"/>
  <c r="F376" i="2"/>
  <c r="G376" i="2" s="1"/>
  <c r="D392" i="2" s="1"/>
  <c r="E376" i="2"/>
  <c r="C392" i="2" s="1"/>
  <c r="G375" i="2"/>
  <c r="D391" i="2" s="1"/>
  <c r="E375" i="2"/>
  <c r="B391" i="2" s="1"/>
  <c r="G374" i="2"/>
  <c r="D390" i="2" s="1"/>
  <c r="E374" i="2"/>
  <c r="C390" i="2" s="1"/>
  <c r="G373" i="2"/>
  <c r="D389" i="2" s="1"/>
  <c r="E373" i="2"/>
  <c r="B389" i="2" s="1"/>
  <c r="F372" i="2"/>
  <c r="G372" i="2" s="1"/>
  <c r="D388" i="2" s="1"/>
  <c r="E372" i="2"/>
  <c r="B388" i="2" s="1"/>
  <c r="G371" i="2"/>
  <c r="D387" i="2" s="1"/>
  <c r="E371" i="2"/>
  <c r="C387" i="2" s="1"/>
  <c r="F370" i="2"/>
  <c r="G370" i="2" s="1"/>
  <c r="D386" i="2" s="1"/>
  <c r="E370" i="2"/>
  <c r="C386" i="2" s="1"/>
  <c r="F369" i="2"/>
  <c r="G369" i="2" s="1"/>
  <c r="D385" i="2" s="1"/>
  <c r="E369" i="2"/>
  <c r="G368" i="2"/>
  <c r="D384" i="2" s="1"/>
  <c r="E368" i="2"/>
  <c r="B384" i="2" s="1"/>
  <c r="F367" i="2"/>
  <c r="G367" i="2" s="1"/>
  <c r="D383" i="2" s="1"/>
  <c r="E367" i="2"/>
  <c r="C383" i="2" s="1"/>
  <c r="B266" i="2"/>
  <c r="B533" i="2" l="1"/>
  <c r="D65" i="2"/>
  <c r="B35" i="2"/>
  <c r="E35" i="2" s="1"/>
  <c r="B44" i="2" s="1"/>
  <c r="D44" i="2" s="1"/>
  <c r="E65" i="2" s="1"/>
  <c r="D208" i="2"/>
  <c r="C239" i="2" s="1"/>
  <c r="F239" i="2" s="1"/>
  <c r="D250" i="2" s="1"/>
  <c r="B77" i="2"/>
  <c r="D77" i="2" s="1"/>
  <c r="B333" i="2" s="1"/>
  <c r="G69" i="2"/>
  <c r="D209" i="2"/>
  <c r="C240" i="2" s="1"/>
  <c r="F240" i="2" s="1"/>
  <c r="D251" i="2" s="1"/>
  <c r="B86" i="2"/>
  <c r="D86" i="2" s="1"/>
  <c r="C104" i="2" s="1"/>
  <c r="B95" i="2"/>
  <c r="E95" i="2" s="1"/>
  <c r="D333" i="2" s="1"/>
  <c r="D210" i="2"/>
  <c r="C241" i="2" s="1"/>
  <c r="B36" i="2"/>
  <c r="E36" i="2" s="1"/>
  <c r="B45" i="2" s="1"/>
  <c r="D45" i="2" s="1"/>
  <c r="E68" i="2" s="1"/>
  <c r="D68" i="2"/>
  <c r="D212" i="2"/>
  <c r="C243" i="2" s="1"/>
  <c r="B211" i="2"/>
  <c r="B202" i="2"/>
  <c r="D202" i="2" s="1"/>
  <c r="C211" i="2" s="1"/>
  <c r="E163" i="2"/>
  <c r="B181" i="2" s="1"/>
  <c r="D181" i="2" s="1"/>
  <c r="B241" i="2" s="1"/>
  <c r="B80" i="2"/>
  <c r="D80" i="2" s="1"/>
  <c r="B98" i="2"/>
  <c r="E98" i="2" s="1"/>
  <c r="B89" i="2"/>
  <c r="D89" i="2" s="1"/>
  <c r="B386" i="2"/>
  <c r="B394" i="2"/>
  <c r="B383" i="2"/>
  <c r="C391" i="2"/>
  <c r="B392" i="2"/>
  <c r="B387" i="2"/>
  <c r="C389" i="2"/>
  <c r="B390" i="2"/>
  <c r="B385" i="2"/>
  <c r="C385" i="2"/>
  <c r="D395" i="2"/>
  <c r="C388" i="2"/>
  <c r="C384" i="2"/>
  <c r="C393" i="2"/>
  <c r="B91" i="2" l="1"/>
  <c r="D91" i="2" s="1"/>
  <c r="C109" i="2" s="1"/>
  <c r="G65" i="2"/>
  <c r="C533" i="2" s="1"/>
  <c r="G68" i="2"/>
  <c r="B90" i="2" s="1"/>
  <c r="D90" i="2" s="1"/>
  <c r="C108" i="2" s="1"/>
  <c r="C333" i="2"/>
  <c r="E333" i="2" s="1"/>
  <c r="B342" i="2" s="1"/>
  <c r="D342" i="2" s="1"/>
  <c r="D353" i="2" s="1"/>
  <c r="B104" i="2"/>
  <c r="D104" i="2"/>
  <c r="G66" i="2"/>
  <c r="B100" i="2"/>
  <c r="E100" i="2" s="1"/>
  <c r="D109" i="2" s="1"/>
  <c r="F241" i="2"/>
  <c r="D252" i="2" s="1"/>
  <c r="B82" i="2"/>
  <c r="D82" i="2" s="1"/>
  <c r="B109" i="2" s="1"/>
  <c r="C416" i="2"/>
  <c r="C413" i="2"/>
  <c r="D211" i="2"/>
  <c r="C242" i="2" s="1"/>
  <c r="E164" i="2"/>
  <c r="B182" i="2" s="1"/>
  <c r="D182" i="2" s="1"/>
  <c r="B242" i="2" s="1"/>
  <c r="E165" i="2"/>
  <c r="B183" i="2" s="1"/>
  <c r="D183" i="2" s="1"/>
  <c r="B243" i="2" s="1"/>
  <c r="F243" i="2" s="1"/>
  <c r="D254" i="2" s="1"/>
  <c r="C336" i="2"/>
  <c r="C107" i="2"/>
  <c r="B336" i="2"/>
  <c r="B107" i="2"/>
  <c r="D107" i="2"/>
  <c r="D336" i="2"/>
  <c r="B395" i="2"/>
  <c r="C395" i="2"/>
  <c r="C338" i="2" l="1"/>
  <c r="B99" i="2"/>
  <c r="E99" i="2" s="1"/>
  <c r="D337" i="2" s="1"/>
  <c r="B87" i="2"/>
  <c r="D87" i="2" s="1"/>
  <c r="C334" i="2" s="1"/>
  <c r="B96" i="2"/>
  <c r="E96" i="2" s="1"/>
  <c r="D105" i="2" s="1"/>
  <c r="B78" i="2"/>
  <c r="D78" i="2" s="1"/>
  <c r="B105" i="2" s="1"/>
  <c r="B81" i="2"/>
  <c r="D81" i="2" s="1"/>
  <c r="B108" i="2" s="1"/>
  <c r="D338" i="2"/>
  <c r="E104" i="2"/>
  <c r="B137" i="2" s="1"/>
  <c r="D137" i="2" s="1"/>
  <c r="B97" i="2"/>
  <c r="E97" i="2" s="1"/>
  <c r="B88" i="2"/>
  <c r="D88" i="2" s="1"/>
  <c r="B79" i="2"/>
  <c r="D79" i="2" s="1"/>
  <c r="D533" i="2"/>
  <c r="F242" i="2"/>
  <c r="D253" i="2" s="1"/>
  <c r="E109" i="2"/>
  <c r="B133" i="2" s="1"/>
  <c r="D133" i="2" s="1"/>
  <c r="B151" i="2" s="1"/>
  <c r="E107" i="2"/>
  <c r="B338" i="2"/>
  <c r="E336" i="2"/>
  <c r="B345" i="2" s="1"/>
  <c r="D345" i="2" s="1"/>
  <c r="D356" i="2" s="1"/>
  <c r="C337" i="2"/>
  <c r="C412" i="2"/>
  <c r="C415" i="2"/>
  <c r="C411" i="2"/>
  <c r="C414" i="2"/>
  <c r="D334" i="2" l="1"/>
  <c r="D108" i="2"/>
  <c r="E108" i="2" s="1"/>
  <c r="B253" i="2" s="1"/>
  <c r="C105" i="2"/>
  <c r="E105" i="2" s="1"/>
  <c r="B129" i="2" s="1"/>
  <c r="D129" i="2" s="1"/>
  <c r="B147" i="2" s="1"/>
  <c r="B334" i="2"/>
  <c r="E334" i="2" s="1"/>
  <c r="B343" i="2" s="1"/>
  <c r="D343" i="2" s="1"/>
  <c r="D354" i="2" s="1"/>
  <c r="B337" i="2"/>
  <c r="E337" i="2" s="1"/>
  <c r="B346" i="2" s="1"/>
  <c r="D346" i="2" s="1"/>
  <c r="D357" i="2" s="1"/>
  <c r="E338" i="2"/>
  <c r="B347" i="2" s="1"/>
  <c r="D347" i="2" s="1"/>
  <c r="D358" i="2" s="1"/>
  <c r="B249" i="2"/>
  <c r="B128" i="2"/>
  <c r="D128" i="2" s="1"/>
  <c r="B146" i="2" s="1"/>
  <c r="B106" i="2"/>
  <c r="B335" i="2"/>
  <c r="C106" i="2"/>
  <c r="C335" i="2"/>
  <c r="D106" i="2"/>
  <c r="D335" i="2"/>
  <c r="B254" i="2"/>
  <c r="B142" i="2"/>
  <c r="D142" i="2" s="1"/>
  <c r="B317" i="2" s="1"/>
  <c r="D317" i="2" s="1"/>
  <c r="B282" i="2"/>
  <c r="D282" i="2" s="1"/>
  <c r="B312" i="2"/>
  <c r="D312" i="2" s="1"/>
  <c r="C146" i="2"/>
  <c r="B252" i="2"/>
  <c r="B140" i="2"/>
  <c r="D140" i="2" s="1"/>
  <c r="B131" i="2"/>
  <c r="D131" i="2" s="1"/>
  <c r="B149" i="2" s="1"/>
  <c r="B132" i="2" l="1"/>
  <c r="D132" i="2" s="1"/>
  <c r="B150" i="2" s="1"/>
  <c r="B141" i="2"/>
  <c r="D141" i="2" s="1"/>
  <c r="B286" i="2" s="1"/>
  <c r="D286" i="2" s="1"/>
  <c r="D146" i="2"/>
  <c r="C249" i="2" s="1"/>
  <c r="E249" i="2" s="1"/>
  <c r="B303" i="2" s="1"/>
  <c r="D303" i="2" s="1"/>
  <c r="B321" i="2" s="1"/>
  <c r="D321" i="2" s="1"/>
  <c r="C353" i="2" s="1"/>
  <c r="E335" i="2"/>
  <c r="B344" i="2" s="1"/>
  <c r="D344" i="2" s="1"/>
  <c r="D355" i="2" s="1"/>
  <c r="E106" i="2"/>
  <c r="C151" i="2"/>
  <c r="D151" i="2" s="1"/>
  <c r="C254" i="2" s="1"/>
  <c r="E254" i="2" s="1"/>
  <c r="B287" i="2"/>
  <c r="D287" i="2" s="1"/>
  <c r="B138" i="2"/>
  <c r="D138" i="2" s="1"/>
  <c r="B283" i="2" s="1"/>
  <c r="D283" i="2" s="1"/>
  <c r="B250" i="2"/>
  <c r="B315" i="2"/>
  <c r="D315" i="2" s="1"/>
  <c r="B285" i="2"/>
  <c r="D285" i="2" s="1"/>
  <c r="C149" i="2"/>
  <c r="D149" i="2" s="1"/>
  <c r="C252" i="2" s="1"/>
  <c r="E252" i="2" s="1"/>
  <c r="C150" i="2" l="1"/>
  <c r="D150" i="2" s="1"/>
  <c r="C253" i="2" s="1"/>
  <c r="E253" i="2" s="1"/>
  <c r="B307" i="2" s="1"/>
  <c r="D307" i="2" s="1"/>
  <c r="B316" i="2"/>
  <c r="D316" i="2" s="1"/>
  <c r="B308" i="2"/>
  <c r="D308" i="2" s="1"/>
  <c r="B326" i="2" s="1"/>
  <c r="D326" i="2" s="1"/>
  <c r="C358" i="2" s="1"/>
  <c r="B534" i="2"/>
  <c r="B278" i="2"/>
  <c r="D278" i="2" s="1"/>
  <c r="B296" i="2" s="1"/>
  <c r="D296" i="2" s="1"/>
  <c r="B358" i="2" s="1"/>
  <c r="B273" i="2"/>
  <c r="D273" i="2" s="1"/>
  <c r="B291" i="2" s="1"/>
  <c r="D291" i="2" s="1"/>
  <c r="B353" i="2" s="1"/>
  <c r="E353" i="2" s="1"/>
  <c r="B130" i="2"/>
  <c r="D130" i="2" s="1"/>
  <c r="B148" i="2" s="1"/>
  <c r="B139" i="2"/>
  <c r="D139" i="2" s="1"/>
  <c r="B251" i="2"/>
  <c r="C147" i="2"/>
  <c r="D147" i="2" s="1"/>
  <c r="C250" i="2" s="1"/>
  <c r="E250" i="2" s="1"/>
  <c r="B313" i="2"/>
  <c r="D313" i="2" s="1"/>
  <c r="B306" i="2"/>
  <c r="D306" i="2" s="1"/>
  <c r="B324" i="2" s="1"/>
  <c r="D324" i="2" s="1"/>
  <c r="C356" i="2" s="1"/>
  <c r="B276" i="2"/>
  <c r="D276" i="2" s="1"/>
  <c r="B294" i="2" s="1"/>
  <c r="D294" i="2" s="1"/>
  <c r="B356" i="2" s="1"/>
  <c r="B325" i="2" l="1"/>
  <c r="D325" i="2" s="1"/>
  <c r="C357" i="2" s="1"/>
  <c r="B277" i="2"/>
  <c r="D277" i="2" s="1"/>
  <c r="B295" i="2" s="1"/>
  <c r="D295" i="2" s="1"/>
  <c r="B357" i="2" s="1"/>
  <c r="E357" i="2" s="1"/>
  <c r="E358" i="2"/>
  <c r="B407" i="2" s="1"/>
  <c r="D407" i="2" s="1"/>
  <c r="B416" i="2" s="1"/>
  <c r="D416" i="2" s="1"/>
  <c r="E416" i="2" s="1"/>
  <c r="B442" i="2" s="1"/>
  <c r="D442" i="2" s="1"/>
  <c r="B314" i="2"/>
  <c r="D314" i="2" s="1"/>
  <c r="B284" i="2"/>
  <c r="D284" i="2" s="1"/>
  <c r="C148" i="2"/>
  <c r="D148" i="2" s="1"/>
  <c r="C251" i="2" s="1"/>
  <c r="E251" i="2" s="1"/>
  <c r="B402" i="2"/>
  <c r="D402" i="2" s="1"/>
  <c r="B411" i="2" s="1"/>
  <c r="D411" i="2" s="1"/>
  <c r="E411" i="2" s="1"/>
  <c r="B437" i="2" s="1"/>
  <c r="B304" i="2"/>
  <c r="D304" i="2" s="1"/>
  <c r="B322" i="2" s="1"/>
  <c r="D322" i="2" s="1"/>
  <c r="C354" i="2" s="1"/>
  <c r="C534" i="2"/>
  <c r="B274" i="2"/>
  <c r="D274" i="2" s="1"/>
  <c r="B292" i="2" s="1"/>
  <c r="D292" i="2" s="1"/>
  <c r="B354" i="2" s="1"/>
  <c r="B535" i="2"/>
  <c r="B423" i="2"/>
  <c r="D423" i="2" s="1"/>
  <c r="B429" i="2" s="1"/>
  <c r="D429" i="2" s="1"/>
  <c r="C437" i="2" s="1"/>
  <c r="E356" i="2"/>
  <c r="D534" i="2" l="1"/>
  <c r="B275" i="2"/>
  <c r="D275" i="2" s="1"/>
  <c r="B293" i="2" s="1"/>
  <c r="D293" i="2" s="1"/>
  <c r="B355" i="2" s="1"/>
  <c r="B305" i="2"/>
  <c r="D305" i="2" s="1"/>
  <c r="B323" i="2" s="1"/>
  <c r="D323" i="2" s="1"/>
  <c r="C355" i="2" s="1"/>
  <c r="B406" i="2"/>
  <c r="D406" i="2" s="1"/>
  <c r="B415" i="2" s="1"/>
  <c r="D415" i="2" s="1"/>
  <c r="E415" i="2" s="1"/>
  <c r="B441" i="2" s="1"/>
  <c r="D441" i="2" s="1"/>
  <c r="B518" i="2"/>
  <c r="D518" i="2" s="1"/>
  <c r="B527" i="2" s="1"/>
  <c r="D527" i="2" s="1"/>
  <c r="D539" i="2" s="1"/>
  <c r="D437" i="2"/>
  <c r="E354" i="2"/>
  <c r="B424" i="2" s="1"/>
  <c r="D424" i="2" s="1"/>
  <c r="B430" i="2" s="1"/>
  <c r="D430" i="2" s="1"/>
  <c r="C438" i="2" s="1"/>
  <c r="B405" i="2"/>
  <c r="D405" i="2" s="1"/>
  <c r="B414" i="2" s="1"/>
  <c r="D414" i="2" s="1"/>
  <c r="E414" i="2" s="1"/>
  <c r="B440" i="2" s="1"/>
  <c r="D440" i="2" s="1"/>
  <c r="B536" i="2" l="1"/>
  <c r="C535" i="2"/>
  <c r="E355" i="2"/>
  <c r="B516" i="2"/>
  <c r="D516" i="2" s="1"/>
  <c r="B525" i="2" s="1"/>
  <c r="D525" i="2" s="1"/>
  <c r="B539" i="2" s="1"/>
  <c r="B403" i="2"/>
  <c r="D403" i="2" s="1"/>
  <c r="B412" i="2" s="1"/>
  <c r="D412" i="2" s="1"/>
  <c r="E412" i="2" s="1"/>
  <c r="B438" i="2" s="1"/>
  <c r="D438" i="2" s="1"/>
  <c r="B513" i="2"/>
  <c r="D513" i="2" s="1"/>
  <c r="B538" i="2" s="1"/>
  <c r="B517" i="2"/>
  <c r="D517" i="2" s="1"/>
  <c r="B526" i="2" s="1"/>
  <c r="D526" i="2" s="1"/>
  <c r="C539" i="2" s="1"/>
  <c r="B537" i="2"/>
  <c r="B540" i="2" l="1"/>
  <c r="B541" i="2" s="1"/>
  <c r="D535" i="2"/>
  <c r="B404" i="2"/>
  <c r="D404" i="2" s="1"/>
  <c r="B413" i="2" s="1"/>
  <c r="D413" i="2" s="1"/>
  <c r="E413" i="2" s="1"/>
  <c r="B439" i="2" s="1"/>
  <c r="B425" i="2"/>
  <c r="D425" i="2" s="1"/>
  <c r="B431" i="2" s="1"/>
  <c r="D431" i="2" s="1"/>
  <c r="C439" i="2" s="1"/>
  <c r="B514" i="2"/>
  <c r="D514" i="2" s="1"/>
  <c r="C538" i="2" s="1"/>
  <c r="C536" i="2"/>
  <c r="C537" i="2"/>
  <c r="D439" i="2" l="1"/>
  <c r="C540" i="2"/>
  <c r="C541" i="2" s="1"/>
  <c r="D536" i="2" l="1"/>
  <c r="D537" i="2" l="1"/>
  <c r="B515" i="2"/>
  <c r="D515" i="2" s="1"/>
  <c r="D538" i="2" s="1"/>
  <c r="D540" i="2" l="1"/>
  <c r="D541"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Scheyla Cristina de Souza Belmiro do Amaral</author>
  </authors>
  <commentList>
    <comment ref="B12" authorId="0" shapeId="0" xr:uid="{00000000-0006-0000-0000-000001000000}">
      <text>
        <r>
          <rPr>
            <b/>
            <sz val="9"/>
            <color indexed="81"/>
            <rFont val="Segoe UI"/>
            <family val="2"/>
          </rPr>
          <t xml:space="preserve">Seges: </t>
        </r>
        <r>
          <rPr>
            <sz val="9"/>
            <color indexed="81"/>
            <rFont val="Segoe UI"/>
            <family val="2"/>
          </rPr>
          <t xml:space="preserve">Informar salário base conforme Convenção Coletiva de Trabalho vigente para a categoria e no município de prestação do serviço.
</t>
        </r>
      </text>
    </comment>
    <comment ref="B13" authorId="0" shapeId="0" xr:uid="{B21CBD3B-23A6-40BB-BFCE-DEC0A6966909}">
      <text>
        <r>
          <rPr>
            <b/>
            <sz val="9"/>
            <color indexed="81"/>
            <rFont val="Segoe UI"/>
            <family val="2"/>
          </rPr>
          <t xml:space="preserve">Seges: </t>
        </r>
        <r>
          <rPr>
            <sz val="9"/>
            <color indexed="81"/>
            <rFont val="Segoe UI"/>
            <family val="2"/>
          </rPr>
          <t xml:space="preserve">Informar salário base conforme Convenção Coletiva de Trabalho vigente para a categoria e no município de prestação do serviço.
</t>
        </r>
      </text>
    </comment>
    <comment ref="B14" authorId="0" shapeId="0" xr:uid="{6349D579-6A02-4141-9EFC-D2E1FA7C005D}">
      <text>
        <r>
          <rPr>
            <b/>
            <sz val="9"/>
            <color indexed="81"/>
            <rFont val="Segoe UI"/>
            <family val="2"/>
          </rPr>
          <t xml:space="preserve">Seges: </t>
        </r>
        <r>
          <rPr>
            <sz val="9"/>
            <color indexed="81"/>
            <rFont val="Segoe UI"/>
            <family val="2"/>
          </rPr>
          <t xml:space="preserve">Informar salário base conforme Convenção Coletiva de Trabalho vigente para a categoria e no município de prestação do serviço.
</t>
        </r>
      </text>
    </comment>
    <comment ref="C22" authorId="0" shapeId="0" xr:uid="{00000000-0006-0000-0000-000003000000}">
      <text>
        <r>
          <rPr>
            <b/>
            <sz val="9"/>
            <color indexed="81"/>
            <rFont val="Segoe UI"/>
            <family val="2"/>
          </rPr>
          <t xml:space="preserve">Seges: </t>
        </r>
        <r>
          <rPr>
            <sz val="9"/>
            <color indexed="81"/>
            <rFont val="Segoe UI"/>
            <family val="2"/>
          </rPr>
          <t>Percentual conforme definido em CCT, quando houver adicional de periculosidade ou insabubridade</t>
        </r>
      </text>
    </comment>
    <comment ref="C35" authorId="0" shapeId="0" xr:uid="{00000000-0006-0000-0000-000004000000}">
      <text>
        <r>
          <rPr>
            <b/>
            <sz val="9"/>
            <color indexed="81"/>
            <rFont val="Segoe UI"/>
            <family val="2"/>
          </rPr>
          <t xml:space="preserve">Seges: </t>
        </r>
        <r>
          <rPr>
            <sz val="9"/>
            <color indexed="81"/>
            <rFont val="Segoe UI"/>
            <family val="2"/>
          </rPr>
          <t xml:space="preserve">Considera hora noturna de 22h às 5h do dia segunte, portanto 7 horas noturnas de uma jornada de 12h. </t>
        </r>
      </text>
    </comment>
    <comment ref="C39" authorId="0" shapeId="0" xr:uid="{00000000-0006-0000-0000-000005000000}">
      <text>
        <r>
          <rPr>
            <b/>
            <sz val="9"/>
            <color indexed="81"/>
            <rFont val="Segoe UI"/>
            <family val="2"/>
          </rPr>
          <t>Seges:</t>
        </r>
        <r>
          <rPr>
            <sz val="9"/>
            <color indexed="81"/>
            <rFont val="Segoe UI"/>
            <family val="2"/>
          </rPr>
          <t xml:space="preserve">
A título de pagamento adicional computa-se o pagamento de 7min e 30 s a cada hora noturna, por 7 horas, totalizando 52min e 30 s, que significa 1 hora da jornada de 12h.
</t>
        </r>
      </text>
    </comment>
    <comment ref="D39" authorId="0" shapeId="0" xr:uid="{00000000-0006-0000-0000-000006000000}">
      <text>
        <r>
          <rPr>
            <b/>
            <sz val="9"/>
            <color indexed="81"/>
            <rFont val="Segoe UI"/>
            <family val="2"/>
          </rPr>
          <t>Seges:</t>
        </r>
        <r>
          <rPr>
            <sz val="9"/>
            <color indexed="81"/>
            <rFont val="Segoe UI"/>
            <family val="2"/>
          </rPr>
          <t xml:space="preserve"> Por tratar-se de hora considerada a mais, calcula-se pagamento de 100% da hora, acrescida do respectivo adicional noturno.</t>
        </r>
      </text>
    </comment>
    <comment ref="A42" authorId="0" shapeId="0" xr:uid="{00000000-0006-0000-0000-000007000000}">
      <text>
        <r>
          <rPr>
            <b/>
            <sz val="9"/>
            <color indexed="81"/>
            <rFont val="Segoe UI"/>
            <family val="2"/>
          </rPr>
          <t xml:space="preserve">Seges: </t>
        </r>
        <r>
          <rPr>
            <sz val="9"/>
            <color indexed="81"/>
            <rFont val="Segoe UI"/>
            <family val="2"/>
          </rPr>
          <t>Tabela resumo da totalização do Adicional noturno.
Automatizada, desde que não haja alterações de fórmulas ou estrutura da planilha.</t>
        </r>
      </text>
    </comment>
    <comment ref="A62" authorId="0" shapeId="0" xr:uid="{00000000-0006-0000-0000-000008000000}">
      <text>
        <r>
          <rPr>
            <b/>
            <sz val="9"/>
            <color indexed="81"/>
            <rFont val="Segoe UI"/>
            <family val="2"/>
          </rPr>
          <t xml:space="preserve">Seges: </t>
        </r>
        <r>
          <rPr>
            <sz val="9"/>
            <color indexed="81"/>
            <rFont val="Segoe UI"/>
            <family val="2"/>
          </rPr>
          <t xml:space="preserve">Automatizada, desde que não haja alterações de fórmulas ou estrutura da planilha.
</t>
        </r>
      </text>
    </comment>
    <comment ref="C76" authorId="0" shapeId="0" xr:uid="{00000000-0006-0000-0000-000009000000}">
      <text>
        <r>
          <rPr>
            <b/>
            <sz val="9"/>
            <color indexed="81"/>
            <rFont val="Segoe UI"/>
            <family val="2"/>
          </rPr>
          <t xml:space="preserve">Seges: </t>
        </r>
        <r>
          <rPr>
            <sz val="9"/>
            <color indexed="81"/>
            <rFont val="Segoe UI"/>
            <family val="2"/>
          </rPr>
          <t>Por tratar-se de planilha mensal será contabilizado 1/12 avos do custo.</t>
        </r>
      </text>
    </comment>
    <comment ref="A84" authorId="0" shapeId="0" xr:uid="{00000000-0006-0000-0000-00000A000000}">
      <text>
        <r>
          <rPr>
            <b/>
            <sz val="9"/>
            <color indexed="81"/>
            <rFont val="Segoe UI"/>
            <family val="2"/>
          </rPr>
          <t xml:space="preserve">Seges: </t>
        </r>
        <r>
          <rPr>
            <sz val="9"/>
            <color indexed="81"/>
            <rFont val="Segoe UI"/>
            <family val="2"/>
          </rPr>
          <t xml:space="preserve">Observações importantes: 
1ª - Levando em consideração a vigência contratual prevista no art. 57 da Lei nº 8.666, de 23 de junho de 1993, a referida rubrica tem como principal objetivo suprir a necessidade no final do contrato de 12 meses o pagamento ao direito às férias remuneradas, na forma prevista na Consolidação das Leis do Trabalho. Esta rubrica, quando da prorrogação contratual, torna-se objeto de custo não renovável. 
2ª - Deve ser ponderado pelo gestor no momento da composição de custos, a necessidade ou não da inclusão dessa rubrica, observada nesses casos sempre a duração do contrato. Caso seja firmado contrato com duração superior a 12 meses, sugere-se a exclusão dessa rubrica.
</t>
        </r>
      </text>
    </comment>
    <comment ref="C95" authorId="0" shapeId="0" xr:uid="{00000000-0006-0000-0000-00000B000000}">
      <text>
        <r>
          <rPr>
            <b/>
            <sz val="9"/>
            <color indexed="81"/>
            <rFont val="Segoe UI"/>
            <family val="2"/>
          </rPr>
          <t>Seges:</t>
        </r>
        <r>
          <rPr>
            <sz val="9"/>
            <color indexed="81"/>
            <rFont val="Segoe UI"/>
            <family val="2"/>
          </rPr>
          <t xml:space="preserve"> Corresponde ao previsto na Constituição. Adicional de 1/3 a mais do salário normal.
</t>
        </r>
      </text>
    </comment>
    <comment ref="A102" authorId="0" shapeId="0" xr:uid="{00000000-0006-0000-0000-00000C000000}">
      <text>
        <r>
          <rPr>
            <b/>
            <sz val="9"/>
            <color indexed="81"/>
            <rFont val="Segoe UI"/>
            <family val="2"/>
          </rPr>
          <t xml:space="preserve">Seges: </t>
        </r>
        <r>
          <rPr>
            <sz val="9"/>
            <color indexed="81"/>
            <rFont val="Segoe UI"/>
            <family val="2"/>
          </rPr>
          <t xml:space="preserve">apenas totaliza a previsão mensal de custos com 13° Salário, Férias e Adicional de Férias.
</t>
        </r>
      </text>
    </comment>
    <comment ref="B118" authorId="0" shapeId="0" xr:uid="{00000000-0006-0000-0000-00000D000000}">
      <text>
        <r>
          <rPr>
            <b/>
            <sz val="9"/>
            <color indexed="81"/>
            <rFont val="Segoe UI"/>
            <family val="2"/>
          </rPr>
          <t xml:space="preserve">Seges: </t>
        </r>
        <r>
          <rPr>
            <sz val="9"/>
            <color indexed="81"/>
            <rFont val="Segoe UI"/>
            <family val="2"/>
          </rPr>
          <t xml:space="preserve">Informar o percentual adequado à categoria profissional a ser contratada para a prestação do serviço.
</t>
        </r>
      </text>
    </comment>
    <comment ref="C128" authorId="0" shapeId="0" xr:uid="{00000000-0006-0000-0000-00000E000000}">
      <text>
        <r>
          <rPr>
            <b/>
            <sz val="9"/>
            <color indexed="81"/>
            <rFont val="Segoe UI"/>
            <family val="2"/>
          </rPr>
          <t xml:space="preserve">Seges: </t>
        </r>
        <r>
          <rPr>
            <sz val="9"/>
            <color indexed="81"/>
            <rFont val="Segoe UI"/>
            <family val="2"/>
          </rPr>
          <t xml:space="preserve">Corresponde ao somatório dos encargos para financiamento da seguridade social.
O percentual será alterado quando do preenchimento da aliquota do SAT/GIIL-RAT
</t>
        </r>
      </text>
    </comment>
    <comment ref="C137" authorId="0" shapeId="0" xr:uid="{00000000-0006-0000-0000-00000F000000}">
      <text>
        <r>
          <rPr>
            <b/>
            <sz val="9"/>
            <color indexed="81"/>
            <rFont val="Segoe UI"/>
            <family val="2"/>
          </rPr>
          <t xml:space="preserve">Seges: </t>
        </r>
        <r>
          <rPr>
            <sz val="9"/>
            <color indexed="81"/>
            <rFont val="Segoe UI"/>
            <family val="2"/>
          </rPr>
          <t xml:space="preserve">Alíquota mensal de depóstio à título de FGTS, conforme Lei n° 8.036, de 1990.
</t>
        </r>
      </text>
    </comment>
    <comment ref="A144" authorId="0" shapeId="0" xr:uid="{00000000-0006-0000-0000-000010000000}">
      <text>
        <r>
          <rPr>
            <b/>
            <sz val="9"/>
            <color indexed="81"/>
            <rFont val="Segoe UI"/>
            <family val="2"/>
          </rPr>
          <t xml:space="preserve">Seges: </t>
        </r>
        <r>
          <rPr>
            <sz val="9"/>
            <color indexed="81"/>
            <rFont val="Segoe UI"/>
            <family val="2"/>
          </rPr>
          <t xml:space="preserve">Totalização dos Encargos. Automatizada, desde que não haja alteração nas fórmulas e estrutura da planilha.
</t>
        </r>
      </text>
    </comment>
    <comment ref="B159" authorId="0" shapeId="0" xr:uid="{00000000-0006-0000-0000-000011000000}">
      <text>
        <r>
          <rPr>
            <b/>
            <sz val="9"/>
            <color indexed="81"/>
            <rFont val="Segoe UI"/>
            <family val="2"/>
          </rPr>
          <t xml:space="preserve">Seges: </t>
        </r>
        <r>
          <rPr>
            <sz val="9"/>
            <color indexed="81"/>
            <rFont val="Segoe UI"/>
            <family val="2"/>
          </rPr>
          <t xml:space="preserve">Valor da tarifa de transporte público praticada no município de prestação do serviço.
</t>
        </r>
      </text>
    </comment>
    <comment ref="D160" authorId="0" shapeId="0" xr:uid="{00000000-0006-0000-0000-000012000000}">
      <text>
        <r>
          <rPr>
            <b/>
            <sz val="9"/>
            <color indexed="81"/>
            <rFont val="Segoe UI"/>
            <family val="2"/>
          </rPr>
          <t xml:space="preserve">Seges: </t>
        </r>
        <r>
          <rPr>
            <sz val="9"/>
            <color indexed="81"/>
            <rFont val="Segoe UI"/>
            <family val="2"/>
          </rPr>
          <t xml:space="preserve">apenas sugerido, depende de disposições constantes na CCT.
</t>
        </r>
      </text>
    </comment>
    <comment ref="C168" authorId="0" shapeId="0" xr:uid="{00000000-0006-0000-0000-000013000000}">
      <text>
        <r>
          <rPr>
            <b/>
            <sz val="9"/>
            <color indexed="81"/>
            <rFont val="Segoe UI"/>
            <family val="2"/>
          </rPr>
          <t xml:space="preserve">Seges: exemplificativo... </t>
        </r>
        <r>
          <rPr>
            <sz val="9"/>
            <color indexed="81"/>
            <rFont val="Segoe UI"/>
            <family val="2"/>
          </rPr>
          <t xml:space="preserve">O desconto poderá ser proporcional, conforme disposto no art. 10 do Decreto n° 95.247, de 1987.
O órgão contatante deverá apreciar o comportamento das empresas prestadoras de serviço e ajustar, conforme necessidade.
</t>
        </r>
      </text>
    </comment>
    <comment ref="B188" authorId="0" shapeId="0" xr:uid="{00000000-0006-0000-0000-000014000000}">
      <text>
        <r>
          <rPr>
            <b/>
            <sz val="9"/>
            <color indexed="81"/>
            <rFont val="Segoe UI"/>
            <family val="2"/>
          </rPr>
          <t xml:space="preserve">Seges: </t>
        </r>
        <r>
          <rPr>
            <sz val="9"/>
            <color indexed="81"/>
            <rFont val="Segoe UI"/>
            <family val="2"/>
          </rPr>
          <t xml:space="preserve">Conforme estabelecido em Convenção Coletiva de Trabalho
</t>
        </r>
      </text>
    </comment>
    <comment ref="C189" authorId="0" shapeId="0" xr:uid="{00000000-0006-0000-0000-000015000000}">
      <text>
        <r>
          <rPr>
            <b/>
            <sz val="9"/>
            <color indexed="81"/>
            <rFont val="Segoe UI"/>
            <family val="2"/>
          </rPr>
          <t xml:space="preserve">Seges: </t>
        </r>
        <r>
          <rPr>
            <sz val="9"/>
            <color indexed="81"/>
            <rFont val="Segoe UI"/>
            <family val="2"/>
          </rPr>
          <t xml:space="preserve">apenas sugerido, depende de disposições constantes na CCT.
</t>
        </r>
      </text>
    </comment>
    <comment ref="C197" authorId="0" shapeId="0" xr:uid="{00000000-0006-0000-0000-000016000000}">
      <text>
        <r>
          <rPr>
            <b/>
            <sz val="9"/>
            <color indexed="81"/>
            <rFont val="Segoe UI"/>
            <family val="2"/>
          </rPr>
          <t xml:space="preserve">Seges: </t>
        </r>
        <r>
          <rPr>
            <sz val="9"/>
            <color indexed="81"/>
            <rFont val="Segoe UI"/>
            <family val="2"/>
          </rPr>
          <t xml:space="preserve">Observar desconto informado em Convenção Coletiva.
</t>
        </r>
      </text>
    </comment>
    <comment ref="B198" authorId="0" shapeId="0" xr:uid="{00000000-0006-0000-0000-000017000000}">
      <text>
        <r>
          <rPr>
            <b/>
            <sz val="9"/>
            <color indexed="81"/>
            <rFont val="Segoe UI"/>
            <family val="2"/>
          </rPr>
          <t xml:space="preserve">Seges: </t>
        </r>
        <r>
          <rPr>
            <sz val="9"/>
            <color indexed="81"/>
            <rFont val="Segoe UI"/>
            <family val="2"/>
          </rPr>
          <t>Observar Convenção Coletiva sobre base de cálculo, habitualmente o desconto é sobre o valor do benefício concedido.</t>
        </r>
      </text>
    </comment>
    <comment ref="A236" authorId="0" shapeId="0" xr:uid="{00000000-0006-0000-0000-000018000000}">
      <text>
        <r>
          <rPr>
            <b/>
            <sz val="9"/>
            <color indexed="81"/>
            <rFont val="Segoe UI"/>
            <family val="2"/>
          </rPr>
          <t xml:space="preserve">Seges: </t>
        </r>
        <r>
          <rPr>
            <sz val="9"/>
            <color indexed="81"/>
            <rFont val="Segoe UI"/>
            <family val="2"/>
          </rPr>
          <t>Apenas totaliza os custos efetivos com benefícios mensais do trabalhador.
Automatizada, desde que não haja alteração de fórmulas ou estrutura da planilha</t>
        </r>
      </text>
    </comment>
    <comment ref="A247" authorId="0" shapeId="0" xr:uid="{00000000-0006-0000-0000-000019000000}">
      <text>
        <r>
          <rPr>
            <b/>
            <sz val="9"/>
            <color indexed="81"/>
            <rFont val="Segoe UI"/>
            <family val="2"/>
          </rPr>
          <t xml:space="preserve">Seges: </t>
        </r>
        <r>
          <rPr>
            <sz val="9"/>
            <color indexed="81"/>
            <rFont val="Segoe UI"/>
            <family val="2"/>
          </rPr>
          <t xml:space="preserve">Totaliza o módulo 2, com somatória de 13° salário, férias, adicional, encargos e benefícios.
</t>
        </r>
      </text>
    </comment>
    <comment ref="B262" authorId="0" shapeId="0" xr:uid="{00000000-0006-0000-0000-00001A000000}">
      <text>
        <r>
          <rPr>
            <b/>
            <sz val="9"/>
            <color indexed="81"/>
            <rFont val="Segoe UI"/>
            <family val="2"/>
          </rPr>
          <t xml:space="preserve">Seges: exemplificativo
</t>
        </r>
        <r>
          <rPr>
            <sz val="9"/>
            <color indexed="81"/>
            <rFont val="Segoe UI"/>
            <family val="2"/>
          </rPr>
          <t xml:space="preserve">Para o modelo utiliza-se probabilidade de 45% de API e 55% de APT. Observar fórmula.
O percentual de probabilidade de ocorrência deverá ser avaliado pelo órgão contratante, mediante histórico das contratações, ajustando a planilha ao caso em concreto.
</t>
        </r>
      </text>
    </comment>
    <comment ref="A351" authorId="0" shapeId="0" xr:uid="{00000000-0006-0000-0000-00001B000000}">
      <text>
        <r>
          <rPr>
            <b/>
            <sz val="9"/>
            <color indexed="81"/>
            <rFont val="Segoe UI"/>
            <family val="2"/>
          </rPr>
          <t>Seges:</t>
        </r>
        <r>
          <rPr>
            <sz val="9"/>
            <color indexed="81"/>
            <rFont val="Segoe UI"/>
            <family val="2"/>
          </rPr>
          <t xml:space="preserve">
Totaliza o custo estimado a ser provisionado mensalmente. Está automatizada, desde que não haja alteração de fórmulas e/ou estrutura da planilha.</t>
        </r>
      </text>
    </comment>
    <comment ref="B365" authorId="0" shapeId="0" xr:uid="{00000000-0006-0000-0000-00001C000000}">
      <text>
        <r>
          <rPr>
            <b/>
            <sz val="9"/>
            <color indexed="81"/>
            <rFont val="Segoe UI"/>
            <family val="2"/>
          </rPr>
          <t xml:space="preserve">Seges: </t>
        </r>
        <r>
          <rPr>
            <sz val="9"/>
            <color indexed="81"/>
            <rFont val="Segoe UI"/>
            <family val="2"/>
          </rPr>
          <t xml:space="preserve">Probabilidade de ocorrência de ausência do profissional residente quando será necessária a presença de um repositor. O órgão deverá observar o histórico das contratações anteriores para estimar tais probabilidades.
</t>
        </r>
      </text>
    </comment>
    <comment ref="C365" authorId="0" shapeId="0" xr:uid="{00000000-0006-0000-0000-00001D000000}">
      <text>
        <r>
          <rPr>
            <b/>
            <sz val="9"/>
            <color indexed="81"/>
            <rFont val="Segoe UI"/>
            <family val="2"/>
          </rPr>
          <t xml:space="preserve">Segesl: </t>
        </r>
        <r>
          <rPr>
            <sz val="9"/>
            <color indexed="81"/>
            <rFont val="Segoe UI"/>
            <family val="2"/>
          </rPr>
          <t xml:space="preserve">Duração computada em dias, conforme previsão em legislação.
</t>
        </r>
      </text>
    </comment>
    <comment ref="A380" authorId="0" shapeId="0" xr:uid="{00000000-0006-0000-0000-00001E000000}">
      <text>
        <r>
          <rPr>
            <b/>
            <sz val="9"/>
            <color indexed="81"/>
            <rFont val="Segoe UI"/>
            <family val="2"/>
          </rPr>
          <t xml:space="preserve">Seges: </t>
        </r>
        <r>
          <rPr>
            <sz val="9"/>
            <color indexed="81"/>
            <rFont val="Segoe UI"/>
            <family val="2"/>
          </rPr>
          <t>Esta tabela apresenta o resumo dos dias prováveis de ausência, quando seria necessária a presença de um profissional repositor.
Seu cálculo está automatizado mediante preenchimento da tabela anterior.</t>
        </r>
      </text>
    </comment>
    <comment ref="A383" authorId="0" shapeId="0" xr:uid="{00000000-0006-0000-0000-00001F000000}">
      <text>
        <r>
          <rPr>
            <b/>
            <sz val="9"/>
            <color indexed="81"/>
            <rFont val="Segoe UI"/>
            <family val="2"/>
          </rPr>
          <t xml:space="preserve">Seges: </t>
        </r>
        <r>
          <rPr>
            <sz val="9"/>
            <color indexed="81"/>
            <rFont val="Segoe UI"/>
            <family val="2"/>
          </rPr>
          <t xml:space="preserve">este ítem destina-se ao cálculo do custo do empregado substituto que virá cobrir o período de férias do residente, portanto, não se confunde com o direito ao pagamento de férias daquele.
Desde que não haja alteração de fórmulas e/ou estrutura da planilha.
</t>
        </r>
      </text>
    </comment>
    <comment ref="A409" authorId="0" shapeId="0" xr:uid="{00000000-0006-0000-0000-000020000000}">
      <text>
        <r>
          <rPr>
            <b/>
            <sz val="9"/>
            <color indexed="81"/>
            <rFont val="Segoe UI"/>
            <family val="2"/>
          </rPr>
          <t xml:space="preserve">Seges: </t>
        </r>
        <r>
          <rPr>
            <sz val="9"/>
            <color indexed="81"/>
            <rFont val="Segoe UI"/>
            <family val="2"/>
          </rPr>
          <t xml:space="preserve">Tabela automatizada para cálculo do custo mensal com reposição do profissional ausente, mediante preenchimento das anteriores. Desde que não haja alteração de fórmulas e/ou estrutura da planilha.
</t>
        </r>
      </text>
    </comment>
    <comment ref="A435" authorId="0" shapeId="0" xr:uid="{00000000-0006-0000-0000-000021000000}">
      <text>
        <r>
          <rPr>
            <b/>
            <sz val="9"/>
            <color indexed="81"/>
            <rFont val="Segoe UI"/>
            <family val="2"/>
          </rPr>
          <t>Seges:</t>
        </r>
        <r>
          <rPr>
            <sz val="9"/>
            <color indexed="81"/>
            <rFont val="Segoe UI"/>
            <family val="2"/>
          </rPr>
          <t xml:space="preserve"> Esta tabela totaliza os custos com reposição de profissional ausente e está automatizada mediante preenchimento das anteriores. Desde que não haja alteração de fórmulas e/ou estrutura da planilha.</t>
        </r>
      </text>
    </comment>
    <comment ref="D447" authorId="0" shapeId="0" xr:uid="{00000000-0006-0000-0000-000022000000}">
      <text>
        <r>
          <rPr>
            <b/>
            <sz val="9"/>
            <color indexed="81"/>
            <rFont val="Segoe UI"/>
            <family val="2"/>
          </rPr>
          <t>Seges:</t>
        </r>
        <r>
          <rPr>
            <sz val="9"/>
            <color indexed="81"/>
            <rFont val="Segoe UI"/>
            <family val="2"/>
          </rPr>
          <t xml:space="preserve"> todos os itens relacionados a insumos deverão ser objeto de pesquisa de preços conforme diretrizes da Instrução Normativa específica (IN n° 3, de 20 de abril de 2017).
</t>
        </r>
      </text>
    </comment>
    <comment ref="A506" authorId="0" shapeId="0" xr:uid="{00000000-0006-0000-0000-000023000000}">
      <text>
        <r>
          <rPr>
            <b/>
            <sz val="9"/>
            <color indexed="81"/>
            <rFont val="Segoe UI"/>
            <family val="2"/>
          </rPr>
          <t xml:space="preserve">Seges: </t>
        </r>
        <r>
          <rPr>
            <sz val="9"/>
            <color indexed="81"/>
            <rFont val="Segoe UI"/>
            <family val="2"/>
          </rPr>
          <t xml:space="preserve">Nesta tabela poderão ser informados os percentuais previstos de Custos Indiretos, Tributos e Lucro separadamente para permitir o cálculo automático segundo metodologia Seges. Desde que não haja alteração de modelo da planilha e de fórmulas.
</t>
        </r>
      </text>
    </comment>
    <comment ref="A531" authorId="0" shapeId="0" xr:uid="{00000000-0006-0000-0000-000024000000}">
      <text>
        <r>
          <rPr>
            <b/>
            <sz val="9"/>
            <color indexed="81"/>
            <rFont val="Segoe UI"/>
            <family val="2"/>
          </rPr>
          <t xml:space="preserve">Seges: </t>
        </r>
        <r>
          <rPr>
            <sz val="9"/>
            <color indexed="81"/>
            <rFont val="Segoe UI"/>
            <family val="2"/>
          </rPr>
          <t>Esta tabela totaliza o custo do trabalhador e está automatizada, desde que não haja alteração nas formulas e no modelo da presente planilha. Ajustes necessários são responsailidade do órgão contratante, por quem deverão ser conferidos.</t>
        </r>
      </text>
    </comment>
  </commentList>
</comments>
</file>

<file path=xl/sharedStrings.xml><?xml version="1.0" encoding="utf-8"?>
<sst xmlns="http://schemas.openxmlformats.org/spreadsheetml/2006/main" count="765" uniqueCount="293">
  <si>
    <t>SALÁRIO BASE</t>
  </si>
  <si>
    <t>Base de cálculo</t>
  </si>
  <si>
    <t>Percentual</t>
  </si>
  <si>
    <t>Categoria</t>
  </si>
  <si>
    <t>Valor</t>
  </si>
  <si>
    <t>MÓDULO 1 - REMUNERAÇÃO</t>
  </si>
  <si>
    <t>ADICIONAL NOTURNO</t>
  </si>
  <si>
    <t>ADICIONAL POR TRABALHO NOTURNO</t>
  </si>
  <si>
    <t>Base de Cálculo</t>
  </si>
  <si>
    <t>Proporção</t>
  </si>
  <si>
    <t>HORA NOTURNA REDUZIDA</t>
  </si>
  <si>
    <t>Adicional Noturno</t>
  </si>
  <si>
    <t>Hora Noturna
Reduzida</t>
  </si>
  <si>
    <t>ADICIONAL XXX</t>
  </si>
  <si>
    <t>Salário Base</t>
  </si>
  <si>
    <t>Adicional XXX</t>
  </si>
  <si>
    <t>Total</t>
  </si>
  <si>
    <t>ADICIONAL DE FÉRIAS - 1/3 CONSTITUCIONAL</t>
  </si>
  <si>
    <t>Alíquota Adicional</t>
  </si>
  <si>
    <t>1/3 Constitucional</t>
  </si>
  <si>
    <t>Férias</t>
  </si>
  <si>
    <t>SUBMÓDULO 2.2 - ENCARGOS PREVIDENCIÁRIOS E FGTS</t>
  </si>
  <si>
    <t>COMPOSIÇÃO DO GPS E FGTS</t>
  </si>
  <si>
    <t>Encargos</t>
  </si>
  <si>
    <t>INSS - empregador</t>
  </si>
  <si>
    <t>Salário-Educação</t>
  </si>
  <si>
    <t>SAT- GIL/RAT</t>
  </si>
  <si>
    <t>SESC</t>
  </si>
  <si>
    <t>SENAC</t>
  </si>
  <si>
    <t>SEBRAE</t>
  </si>
  <si>
    <t>INCRA</t>
  </si>
  <si>
    <t>FGTS</t>
  </si>
  <si>
    <t>TOTAL</t>
  </si>
  <si>
    <t>GPS - GUIA DA PREVIDÊNCIA SOCIAL</t>
  </si>
  <si>
    <t>FGTS - FUNDO DE GARANTIA POR TEMPO DE SERVIÇO</t>
  </si>
  <si>
    <t>GPS</t>
  </si>
  <si>
    <t>SUBMÓDULO 2.3 - BENEFÍCIOS MENSAIS E DIÁRIOS</t>
  </si>
  <si>
    <t>VALE TRANSPORTE</t>
  </si>
  <si>
    <t>Vr. Unitário</t>
  </si>
  <si>
    <t xml:space="preserve">Vales por dia </t>
  </si>
  <si>
    <t>Custo total</t>
  </si>
  <si>
    <t>Dias efetivamente trabalhados</t>
  </si>
  <si>
    <t>CUSTO DA PASSAGEM</t>
  </si>
  <si>
    <t>Proporcionalidade</t>
  </si>
  <si>
    <t>Desconto</t>
  </si>
  <si>
    <t>Valor do desconto</t>
  </si>
  <si>
    <t>DESCONTO DO VALE TRANSPORTE</t>
  </si>
  <si>
    <t>Custo efetivo</t>
  </si>
  <si>
    <t>CUSTO EFETIVO DO VALE TRANSPORTE</t>
  </si>
  <si>
    <t>VALE ALIMENTAÇÃO/REFEIÇÃO</t>
  </si>
  <si>
    <t>Valor diário</t>
  </si>
  <si>
    <t>DESCONTO DO VALE ALIMENTAÇÃO/REFEIÇÃO</t>
  </si>
  <si>
    <t>CUSTO EFETIVO DO VALE ALIMENTAÇÃO/REFEIÇÃO</t>
  </si>
  <si>
    <t>Vale Transporte</t>
  </si>
  <si>
    <t>Vale Refeição</t>
  </si>
  <si>
    <t>MÓDULO 3 - PROVISÃO PARA RESCISÃO</t>
  </si>
  <si>
    <t>PERCENTUAIS POR TIPO DE
 DESLIGAMENTO</t>
  </si>
  <si>
    <t>Tipos</t>
  </si>
  <si>
    <t>Demissão 
SEM  justa Causa</t>
  </si>
  <si>
    <t>SEM justa Causa
AP INDENIZADO</t>
  </si>
  <si>
    <t>SEM justa Causa 
AP TRABALHADO</t>
  </si>
  <si>
    <t>Demissão
 COM  justa Causa</t>
  </si>
  <si>
    <t>Desligamentos 
OUTROS TIPOS</t>
  </si>
  <si>
    <t>SUBMÓDULO 3.1 - AVISO PRÉVIO INDENIZADO</t>
  </si>
  <si>
    <t>AVISO PRÉVIO INDENIZADO</t>
  </si>
  <si>
    <t>Submódulo 2.1</t>
  </si>
  <si>
    <t>Submódulo 2.2</t>
  </si>
  <si>
    <t>Submódulo 2.3</t>
  </si>
  <si>
    <t>MULTA DO FGTS E CONTRIBUIÇÃO SOCIAL SOBRE O AVISO PRÉVIO INDENIZADO</t>
  </si>
  <si>
    <t>Percentual da 
Multa</t>
  </si>
  <si>
    <t>SUBMÓDULO 3.1 - CUSTO DO AVISO PRÉVIO INDENIZADO</t>
  </si>
  <si>
    <t>SUBMÓDULO 3.2 - AVISO PRÉVIO TRABALHADO</t>
  </si>
  <si>
    <t>AVISO PRÉVIO TRABALHADO</t>
  </si>
  <si>
    <t>MULTA DO FGTS E CONTRIBUIÇÃO SOCIAL SOBRE O AVISO PRÉVIO TRABALHADO</t>
  </si>
  <si>
    <t>SUBMÓDULO 3.3 - DEMISSÃO POR JUSTA CAUSA</t>
  </si>
  <si>
    <t>Valor provisionado do Adicional de Férias</t>
  </si>
  <si>
    <t>Valor provisionado das Férias</t>
  </si>
  <si>
    <t>BASE DE CÁLCULO PARA DEMISSÃO POR JUSTA CAUSA</t>
  </si>
  <si>
    <t>SUBMÓDULO 3.3 - CUSTO DA DEMISSÃO COM JUSTA CAUSA</t>
  </si>
  <si>
    <t>Submódulo 3.1</t>
  </si>
  <si>
    <t>Submódulo 3.2</t>
  </si>
  <si>
    <t>Submódulo 3.3</t>
  </si>
  <si>
    <t>SUBMÓDULO 3.2 - CUSTO DO AVISO PRÉVIO TRABALHADO</t>
  </si>
  <si>
    <t>MÓDULO 4 - CUSTO DE REPOSIÇÃO DO PROFISSIONAL AUSENTE</t>
  </si>
  <si>
    <t>Custo diário</t>
  </si>
  <si>
    <t>Divisor do dia</t>
  </si>
  <si>
    <t>CUSTO DIÁRIO PARA O REPOSITOR</t>
  </si>
  <si>
    <t xml:space="preserve">Memória de Cálculo - número de dias de reposição do profissional ausente para cada evento </t>
  </si>
  <si>
    <t>Incidencia anual</t>
  </si>
  <si>
    <t>Duração Legal  
da Ausência</t>
  </si>
  <si>
    <t>12x36</t>
  </si>
  <si>
    <t>44h</t>
  </si>
  <si>
    <t>Proporção dias afetados</t>
  </si>
  <si>
    <t>Dias de reposição</t>
  </si>
  <si>
    <t>Ausência justificada</t>
  </si>
  <si>
    <t>Acidente trabalho</t>
  </si>
  <si>
    <t>Afastamento por doença</t>
  </si>
  <si>
    <t>Consulta médica filho</t>
  </si>
  <si>
    <t>Óbitos na família</t>
  </si>
  <si>
    <t>Casamento</t>
  </si>
  <si>
    <t>Doação de sangue</t>
  </si>
  <si>
    <t>Testemunho</t>
  </si>
  <si>
    <t>Paternidade</t>
  </si>
  <si>
    <t>Maternidade</t>
  </si>
  <si>
    <t>Consulta pré-natal</t>
  </si>
  <si>
    <t>Composição</t>
  </si>
  <si>
    <t xml:space="preserve"> 12 x 36 D</t>
  </si>
  <si>
    <t>12 x 36 N</t>
  </si>
  <si>
    <t>44 SEM</t>
  </si>
  <si>
    <t>Total Para reposição</t>
  </si>
  <si>
    <t>ESTIMATIVA DA NECESSIDADE DE REPOSIÇÃO DE PROFISSIONAL</t>
  </si>
  <si>
    <t>Necessidade de Reposição</t>
  </si>
  <si>
    <t>Custo anual</t>
  </si>
  <si>
    <t>Custo mensal</t>
  </si>
  <si>
    <t>SUBMÓDULO 4.1 - AUSÊNCIAS LEGAIS</t>
  </si>
  <si>
    <t>SUBMÓDULO 4.2 - INTRAJORNADA</t>
  </si>
  <si>
    <t>divisor de hora</t>
  </si>
  <si>
    <t>CUSTO POR HORA DO REPOSITOR</t>
  </si>
  <si>
    <t>Valor da hora</t>
  </si>
  <si>
    <t>Necessidade de Reposição (horas)</t>
  </si>
  <si>
    <t>Submódulo 4.1</t>
  </si>
  <si>
    <t>Submódulo 4.2</t>
  </si>
  <si>
    <t>MÓDULO 5 - INSUMOS DE MÃO DE OBRA</t>
  </si>
  <si>
    <t>MÓDULO 6 - CUSTOS INDIRETOS, TRIBUTOS E LUCRO</t>
  </si>
  <si>
    <t>Subordinados</t>
  </si>
  <si>
    <t>RATEIO DA CHEFIA DE CAMPO</t>
  </si>
  <si>
    <t>Módulo</t>
  </si>
  <si>
    <t>12x36 Diurno</t>
  </si>
  <si>
    <t>12x36 Noturno</t>
  </si>
  <si>
    <t>44h Semanais</t>
  </si>
  <si>
    <t>Remuneração</t>
  </si>
  <si>
    <t>Encargos e Benefícios</t>
  </si>
  <si>
    <t>Rescisão</t>
  </si>
  <si>
    <t>Reposição do Profissional Ausente</t>
  </si>
  <si>
    <t>Insumos Diversos</t>
  </si>
  <si>
    <t>Custos Indiretos, Tributos e Lucro</t>
  </si>
  <si>
    <t>Valor por Empregado</t>
  </si>
  <si>
    <t>Valor por Posto</t>
  </si>
  <si>
    <t>Rateio da Chefia de Campo</t>
  </si>
  <si>
    <t xml:space="preserve">Férias </t>
  </si>
  <si>
    <t>13° Salário</t>
  </si>
  <si>
    <t>MÓDULO 2 - ENCARGOS E BENEFÍCIOS (ANUAIS, MENSAIS E DIÁRIOS)</t>
  </si>
  <si>
    <t>Valor provisionado do 13º Salário</t>
  </si>
  <si>
    <t>Provisionamento Mensal</t>
  </si>
  <si>
    <t>SUBMÓDULO 2.1 – 13° SALÁRIO, FÉRIAS E ADICIONAL DE FÉRIAS</t>
  </si>
  <si>
    <t>ADICIONAIS (periculosidade ou insalubridade, se houver)</t>
  </si>
  <si>
    <t>ESCALAS -  Cargo A</t>
  </si>
  <si>
    <t>RATEIO DO Cargo B</t>
  </si>
  <si>
    <t>Este quadro totaliza a remuneração devida ao trabalhador, conforme previsão da Consolidação das Leis do Trabalho e valores disponíveis na Convenção Coletiva para a categoria</t>
  </si>
  <si>
    <t>Gratificação de função</t>
  </si>
  <si>
    <t>Cargo A (12x36 Diurno)</t>
  </si>
  <si>
    <t>Cargo B (12x36 Diurno)</t>
  </si>
  <si>
    <t>Cargo B (12x36 Noturno)</t>
  </si>
  <si>
    <t>Cargo A (12x36 Noturno)</t>
  </si>
  <si>
    <t>Cargo A Cargo A (44h semanais)</t>
  </si>
  <si>
    <t>Cargo A (44h semanais)</t>
  </si>
  <si>
    <t>Cargo B (44h semanais)</t>
  </si>
  <si>
    <t>13° SALÁRIO
Previsto no Decreto 57.155, de 1965.</t>
  </si>
  <si>
    <t>FÉRIAS
Previsto no art. 7° da Constituição Federal</t>
  </si>
  <si>
    <t>Adicional de Periculosidade ou Insalubridade</t>
  </si>
  <si>
    <t>Porobabilidade de ocorrência de ausências legais, conforme previsão do art. 473 da Consolidação das Leis do Trabalho.</t>
  </si>
  <si>
    <t>INFORMAÇÃO DE PERCENTUAIS ESTIMADOS DE CITL</t>
  </si>
  <si>
    <t>Custos Indiretos</t>
  </si>
  <si>
    <t>Tributos</t>
  </si>
  <si>
    <t>Lucro</t>
  </si>
  <si>
    <t>CUSTO DO TRABALHADOR</t>
  </si>
  <si>
    <t>CUSTO TOTAL POR TRABALHADOR</t>
  </si>
  <si>
    <t xml:space="preserve">UNIFORMES - COMPOSIÇÃO - VALOR ANUAL </t>
  </si>
  <si>
    <t>Item</t>
  </si>
  <si>
    <t>qte</t>
  </si>
  <si>
    <t>Vr. Unitario</t>
  </si>
  <si>
    <t>Calça</t>
  </si>
  <si>
    <t>Camisa</t>
  </si>
  <si>
    <t>Sapato</t>
  </si>
  <si>
    <t xml:space="preserve">Custo anual por Pessoa  </t>
  </si>
  <si>
    <t>UNIFORMES</t>
  </si>
  <si>
    <t xml:space="preserve">Custo mensal </t>
  </si>
  <si>
    <t>Descrição</t>
  </si>
  <si>
    <t>Cotação</t>
  </si>
  <si>
    <t>12x36 h</t>
  </si>
  <si>
    <t>44 horas</t>
  </si>
  <si>
    <t xml:space="preserve">Valor total </t>
  </si>
  <si>
    <t>CUSTO MENSAL DOS EQUIPAMENTOS</t>
  </si>
  <si>
    <t>Valor por empregado</t>
  </si>
  <si>
    <t>Custo com Uniformes</t>
  </si>
  <si>
    <t>Custo com Equipamentos</t>
  </si>
  <si>
    <t>Módulo 1 - Composição da Remuneração</t>
  </si>
  <si>
    <t>Composição da Remuneração</t>
  </si>
  <si>
    <t>Valor (R$)</t>
  </si>
  <si>
    <t>A</t>
  </si>
  <si>
    <t>Salário-Base</t>
  </si>
  <si>
    <t>B</t>
  </si>
  <si>
    <t>Adicional de Periculosidade</t>
  </si>
  <si>
    <t>C</t>
  </si>
  <si>
    <t>Adicional de Insalubridade</t>
  </si>
  <si>
    <t>D</t>
  </si>
  <si>
    <t>E</t>
  </si>
  <si>
    <t>Adicional de Hora Noturna Reduzida</t>
  </si>
  <si>
    <t>F</t>
  </si>
  <si>
    <t>G</t>
  </si>
  <si>
    <t>Outros (especificar)</t>
  </si>
  <si>
    <t>Módulo 2 - Encargos e Benefícios Anuais, Mensais e Diários</t>
  </si>
  <si>
    <t>Submódulo 2.1 - 13º (décimo terceiro) Salário, Férias e Adicional de Férias</t>
  </si>
  <si>
    <t>2.1</t>
  </si>
  <si>
    <t>13º (décimo terceiro) Salário, Férias e Adicional de Férias</t>
  </si>
  <si>
    <t>13º (décimo terceiro) Salário</t>
  </si>
  <si>
    <t>Férias e Adicional de Férias</t>
  </si>
  <si>
    <t>Submódulo 2.2 - Encargos Previdenciários (GPS), Fundo de Garantia por Tempo de Serviço (FGTS) e outras contribuições.</t>
  </si>
  <si>
    <t>2.2</t>
  </si>
  <si>
    <t>GPS, FGTS e outras contribuições</t>
  </si>
  <si>
    <t>Percentual (%)</t>
  </si>
  <si>
    <t>INSS</t>
  </si>
  <si>
    <t>Salário Educação</t>
  </si>
  <si>
    <t>SAT</t>
  </si>
  <si>
    <t>SESC ou SESI</t>
  </si>
  <si>
    <t>SENAI - SENAC</t>
  </si>
  <si>
    <t>H</t>
  </si>
  <si>
    <t xml:space="preserve">Total </t>
  </si>
  <si>
    <t>Submódulo 2.3 - Benefícios Mensais e Diários.</t>
  </si>
  <si>
    <t>2.3</t>
  </si>
  <si>
    <t>Benefícios Mensais e Diários</t>
  </si>
  <si>
    <t>Transporte</t>
  </si>
  <si>
    <t>Auxílio-Refeição/Alimentação</t>
  </si>
  <si>
    <t>Benefício xxx</t>
  </si>
  <si>
    <t>Quadro-Resumo do Módulo 2 - Encargos e Benefícios anuais, mensais e diários</t>
  </si>
  <si>
    <t>Encargos e Benefícios Anuais, Mensais e Diários</t>
  </si>
  <si>
    <t>Módulo 3 - Provisão para Rescisão</t>
  </si>
  <si>
    <t>Provisão para Rescisão</t>
  </si>
  <si>
    <t>Aviso Prévio Indenizado</t>
  </si>
  <si>
    <t>Incidência do FGTS sobre o Aviso Prévio Indenizado</t>
  </si>
  <si>
    <t>Multa do FGTS e contribuição social sobre o Aviso Prévio Indenizado</t>
  </si>
  <si>
    <t>Aviso Prévio Trabalhado</t>
  </si>
  <si>
    <t>Incidência dos encargos do submódulo 2.2 sobre o Aviso Prévio Trabalhado</t>
  </si>
  <si>
    <t>Multa do FGTS e contribuição social sobre o Aviso Prévio Trabalhado</t>
  </si>
  <si>
    <t>Módulo 4 - Custo de Reposição do Profissional Ausente</t>
  </si>
  <si>
    <t>Submódulo 4.1 - Ausências Legais</t>
  </si>
  <si>
    <t>4.1</t>
  </si>
  <si>
    <t>Ausências Legais</t>
  </si>
  <si>
    <t>Licença-Paternidade</t>
  </si>
  <si>
    <t>Ausência por acidente de trabalho</t>
  </si>
  <si>
    <t>Afastamento Maternidade</t>
  </si>
  <si>
    <t>Submódulo 4.2 - Intrajornada</t>
  </si>
  <si>
    <t>4.2</t>
  </si>
  <si>
    <t>Intrajornada</t>
  </si>
  <si>
    <t>Quadro-Resumo do Módulo 4 - Custo de Reposição do Profissional Ausente</t>
  </si>
  <si>
    <t>Custo de Reposição do Profissional Ausente</t>
  </si>
  <si>
    <t>Módulo 5 - Insumos Diversos</t>
  </si>
  <si>
    <t>Uniformes</t>
  </si>
  <si>
    <t>Materiais</t>
  </si>
  <si>
    <t>Equipamentos</t>
  </si>
  <si>
    <t>Módulo 6 - Custos Indiretos, Tributos e Lucro</t>
  </si>
  <si>
    <t>C.1. Tributos Federais (especificar)</t>
  </si>
  <si>
    <t>C.2. Tributos Estaduais (especificar)</t>
  </si>
  <si>
    <t>C.3. Tributos Municipais (especificar)</t>
  </si>
  <si>
    <t>2. QUADRO-RESUMO DO CUSTO POR EMPREGADO</t>
  </si>
  <si>
    <t>Mão de obra vinculada à execução contratual (valor por empregado)</t>
  </si>
  <si>
    <t>Subtotal (A + B +C+ D+E)</t>
  </si>
  <si>
    <t>Módulo 6 – Custos Indiretos, Tributos e Lucro</t>
  </si>
  <si>
    <t xml:space="preserve">Valor Total por Empregado </t>
  </si>
  <si>
    <t>PLANILHA DE CUSTOS E FORMAÇÃO DE PREÇOS</t>
  </si>
  <si>
    <t xml:space="preserve">MODELO DE FORMAÇÃO DE CUSTO MENSAL PARA UM EMPREGADO </t>
  </si>
  <si>
    <t>MODELO PARA A CONSOLIDAÇÃO E APRESENTAÇÃO DE PROPOSTAS</t>
  </si>
  <si>
    <t>BENEFÍCIO xxx</t>
  </si>
  <si>
    <t>BENEFÍCIO yyy</t>
  </si>
  <si>
    <t>Benefício x</t>
  </si>
  <si>
    <t>Benefício y</t>
  </si>
  <si>
    <t>* A remuneração é definida no art. 457 da Consolidação das Leis do Trabalho. 
* É composta por Salário Base, Adicionais (noturno, de insalubridade ou periculosidade) e gratificações, quando houver.</t>
  </si>
  <si>
    <t xml:space="preserve">* Os adicionais de periculosidade ou insalubridade, em conformidade com os art. 192 e 193 da CLT, dependem da natureza do serviço a ser prestado. 
* O órgão contrantante deverá observar, além da existência de previsão em CLT, se há informações na Convenção Coletiva de Trabalho acerca dos adicionais, bem como seu percentual e a base de cálculo, devendo adaptar a planilha ao caso em concreto. </t>
  </si>
  <si>
    <t>* Em caso de previsão de outros adicionais em Convenção Coletiva de Trabalho o órgão poderá utilizar este campo.</t>
  </si>
  <si>
    <t>* Previsto no art. 195 da Constituição Federal. 
* Os percentuais informados não são taxativos e deverão observar o enquadramento real das empresas prestadoras de serviço, em especial no que diz respeito ao SAT-GIIL/RAT.</t>
  </si>
  <si>
    <t>* O cálculo de benefícios mensais e diários dependerá das disposições constantes em Convenção Coletiva de Trabalho sobre os direitos negociados aos trabalhadores, observando sempre o custo efetivo a ser suportado pela Administração no contrato de prestação de serviços (descontados os valores arcados pelos empregados).</t>
  </si>
  <si>
    <t>* O Custo de reposição do profissional ausente refere-se ao custo necessário para substituir, no posto de trabalho, o profissional residente quando estiver em gozo de férias ou no caso de um das ausências legais previstas no art 473 da Consolidação das Leis do Trabalho. 
* Na metodologia Seges utiliza-se uma probabilidade de ocorrência, mediante estatísticas da Relação Anual de Informações Sociais-2016 (RAIS/MTE), da Pesquisa Nacional por Amostra de Domicílios-2016 (PNAD/IBGE), do Registro Civil (IBGE)-2016.
* São computados, então, a probabilidade de dias de ausência para cobertura, conforme escala de trabalho mensal.
* Para jornadas jornadas 12x36h a necessidade de reposição incide somente em 50% do dias de ausência devido à escala. 
* Na jornada 44h computa-se somente a reposição nos dias úteis, portanto, 69,04% da ausência total.</t>
  </si>
  <si>
    <t xml:space="preserve">Equipamentos  </t>
  </si>
  <si>
    <t>Duração dos itens 
(vida útil)</t>
  </si>
  <si>
    <t>* Para os casos em que há Supervisor e este não for contratado como um posto de trabalho, a exemplo dos serviços de vigilância patrimonial, seu custo deverá ser rateado pelo total de empregados supervisionados, conforme disposição do Anexo VII-D da Insrução Normativa n° 5, de 2017.</t>
  </si>
  <si>
    <t>Com ajustes após publicação da Lei n° 13.467, de 2017.</t>
  </si>
  <si>
    <t>Intervalo para repouso e alimentação</t>
  </si>
  <si>
    <t>* Este módulo destina-se a calcular o custo de possível desligamento de um empregado vinculado ao contrato de prestação de seviços. 
* Na metodologia Seges calcula-se uma probabilidade de ocorrência, por tipos de desligamentos, como fator de ponderação do custo total.</t>
  </si>
  <si>
    <t>* O submódulo 4.2 destina-se a calcular o custo de um repositor para cobertura do tempo de concessão do intervalo para repouso e alimentação, previsto no art. 71 da Consolidação das Leis do Trabalho, ao empregado residente. 
* Na metodologia Seges, calcula-se o custo da hora de trabalho e multiplica-se pela necessidade de horas de cobertura no mês. 
* Por tratar-se de condição excepcional, dependerá de decisão do órgão contratante, bem como de disposições constantes da Convenção Coletiva quanto ao tempo de intervalo e ao adicional para pagamento.
* Não se computa custo de reposição intrajornada para supervisores por considerar que estes não realizam a cobertura de posto de trabalho e poderiam se ausentar durante o tempo previsto em lei, definição que também deverá ser objeto de apreciação pelos órgãos contratantes.</t>
  </si>
  <si>
    <t>especificar demais itens</t>
  </si>
  <si>
    <t>* A planilha de custos e formação de preços é ferramenta de apoio à realização de estimativas da contratação e para a análise das propostas na fase de pregão e nas prorrogações contratuais.
* O modelo disponibilizado na Instrução Normativa n° 5, de 26 de maio de 2017, é inspiracional, devendo ser adaptado pelo órgão ou entidade contratante às suas necessidades.
* A presente proposta visa, tão somente, auxiliar aos órgão que não possuam um modelo definido na formatação dos cálculos de direitos trabalhistas para estimativas de contratos de prestação de serviços, observando as disposições da Consolidação das Leis do Trabalho - CLT e das Convenções Coletivas de Trabalho - CCT (sendo válidos, ainda, os acordos e dissídios coletivos).
* É responsábilidade do usuário que optar pela utilização deste modelo a conferência das fórmulas automatizadas em conformidade com as dispoções de CLT e CCT, para minimizar o risco de equívocos no cômputo das previsões financeiras.
* Dúvidas sobre a metodologia de cálculo poderão ser esclarecidas com a leitura dos Cadernos Técnicos de divulgação de valores limites em: https://www.comprasgovernamentais.gov.br/index.php/cadernos-tecnicos-e-valores-limites.</t>
  </si>
  <si>
    <t>* O Salário Base vem definido na Convenção Coletiva de Trabalho da categoria profissional a ser contratada para o objeto da prestação de serviço. 
* O contratante deverá observar se a CCT abrange o município de prestação de serviço e se está vigente.</t>
  </si>
  <si>
    <t xml:space="preserve">* O Adicional Noturno e a Hora Noturna Reduzida, conforme art. 73 da CLT, serão pagos entre 22h e 5h do dia seguinte, sem prorrogação quando da jornada 12x36h.
* O órgão contrantante deverá observar, além da existência do previsto em CLT, se há informações na Convenção Coletiva de Trabalho acerca da existência do percentual de adicional noturno, bem como se haverá pagamento de hora noturna reduzida e adaptar a planilha ao caso em concreto. </t>
  </si>
  <si>
    <r>
      <rPr>
        <b/>
        <sz val="12"/>
        <color theme="1"/>
        <rFont val="Times New Roman"/>
        <family val="1"/>
      </rPr>
      <t>BENEFÍCIO XXX</t>
    </r>
    <r>
      <rPr>
        <sz val="12"/>
        <color theme="1"/>
        <rFont val="Times New Roman"/>
        <family val="1"/>
      </rPr>
      <t xml:space="preserve">
</t>
    </r>
    <r>
      <rPr>
        <sz val="12"/>
        <color rgb="FFFF0000"/>
        <rFont val="Times New Roman"/>
        <family val="1"/>
      </rPr>
      <t>Utilizar este campo em caso de outros benefícios previstos em Convenção Coletiva, sempre especificando o tipo, finalidade e previsão legal do mesmo.</t>
    </r>
  </si>
  <si>
    <r>
      <rPr>
        <b/>
        <sz val="12"/>
        <color theme="1"/>
        <rFont val="Times New Roman"/>
        <family val="1"/>
      </rPr>
      <t>BENEFÍCIO YYY</t>
    </r>
    <r>
      <rPr>
        <sz val="12"/>
        <color theme="1"/>
        <rFont val="Times New Roman"/>
        <family val="1"/>
      </rPr>
      <t xml:space="preserve">
</t>
    </r>
    <r>
      <rPr>
        <sz val="12"/>
        <color rgb="FFFF0000"/>
        <rFont val="Times New Roman"/>
        <family val="1"/>
      </rPr>
      <t>Utilizar este campo em caso de outros benefícios previstos em Convenção Coletiva, sempre especificando o tipo, finalidade e previsão legal do mesmo.</t>
    </r>
  </si>
  <si>
    <t>* Quando ocorrer a demissão de uma trabalhador e a empresa não conceder prazo de aviso prévio, o trabalhador terá direito a receber o salário referente ao mês completo, conforme dispõe o art. 487 § 1º da CLT.
* A metodologia utilizada pela Seges computa todos os direitos do trabalhador, aplicando a proporcionalidade estimada de ocorrência de aviso prévio indenizado, relizando provisionamento mensal do custo.
* Estes custos deverão ser apreciados atentamente nos casos de prorrogaçao contratual para verificar a necessidade de sua renovação ou não.
* Deverão, ainda, ser obsrvados os ditames da Lei nº 12.506, de 2011 e seus impactos no custo quando das prorrogações contratuais.</t>
  </si>
  <si>
    <t>* Quando ocorrer a demissão de um trabalhador com aviso prévio, o trabalhador cumprirá os dias em atividade, e terá direito a receber o salário referente ao mês completo, conforme dispõe o art. 487 § 1º da CLT.
* A metodologia utilizada pela Seges computa todos os direitos do trabalhador, aplicando a proporcionalidade estimada de ocorrência de aviso prévio trabalhado, relizando provisionamento mensal do custo.
* Estes custos deverão ser apreciados atentamente nos casos de prorrogaçao contratual para verificar a necessidade de sua renovação ou não.
* Deverão, ainda, ser observados os ditames da Lei nº 12.506, de 2011, e seus impactos no custo quando das prorrogações contratuais.</t>
  </si>
  <si>
    <t>*Na hipotese de demissão por justa causa o empregado perde o direito ao pagamento de 13° salário, férias e adicional de férias, como previsto no parágrafo único do art. 146 da CLT.
* Para estes casos,  na metodologia Seges, haverá o desconto dos valores que, por tratar-se de provisão mensal, deverão ser reduzidos da fatura da empresa contratada.
* Igualmente, o cômputo de custos com demissão por justa causa considera a probabilidade de ocorrência desta para provisionamento.</t>
  </si>
  <si>
    <t>* O Submódulo 4.1 destina-se ao cálculo do custo estimado para a reposição de ausências legais do empregado residente.
* Na metodologia Seges computa-se o custo total de um empregado, com direito à remuneração, 13° salário, férias, encargos e benefícios, bem como probabilidade de rescisão, para a base de cálculo do presente submódulo que, em seguida, servirá para estipular o custo diário de um profissional para a contratação. 
* Com base neste custo diário estima-se o custo mensal com reposição de profissional ausente.</t>
  </si>
  <si>
    <t>Vigilância 12 x 36 dia</t>
  </si>
  <si>
    <t>Vigilância 12 x 36 noite</t>
  </si>
  <si>
    <t>Vigilância 44 H diurno</t>
  </si>
  <si>
    <t>ADICIONAL DE PERICULOSIDADE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</si>
</sst>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Red]#,##0.00"/>
    <numFmt numFmtId="165" formatCode="0.0000"/>
    <numFmt numFmtId="166" formatCode="#,##0.0000_ ;\-#,##0.0000\ "/>
    <numFmt numFmtId="167" formatCode="_(* #,##0.00_);_(* \(#,##0.00\);_(* \-??_);_(@_)"/>
  </numFmts>
  <fonts count="35" x14ac:knownFonts="1">
    <font>
      <sz val="11"/>
      <color theme="1"/>
      <name val="Calibri"/>
      <family val="2"/>
      <scheme val="minor"/>
    </font>
    <font>
      <sz val="11"/>
      <color theme="1"/>
      <name val="Calibri"/>
      <family val="2"/>
      <scheme val="minor"/>
    </font>
    <font>
      <b/>
      <sz val="12"/>
      <color theme="1"/>
      <name val="Times New Roman"/>
      <family val="1"/>
    </font>
    <font>
      <sz val="12"/>
      <color theme="1"/>
      <name val="Times New Roman"/>
      <family val="1"/>
    </font>
    <font>
      <b/>
      <sz val="12"/>
      <name val="Times New Roman"/>
      <family val="1"/>
    </font>
    <font>
      <sz val="10"/>
      <name val="Arial"/>
      <family val="2"/>
    </font>
    <font>
      <b/>
      <sz val="12"/>
      <color rgb="FF00B050"/>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64"/>
      <name val="Calibri"/>
      <family val="2"/>
      <scheme val="minor"/>
    </font>
    <font>
      <sz val="12"/>
      <color rgb="FFFF0000"/>
      <name val="Times New Roman"/>
      <family val="1"/>
    </font>
    <font>
      <sz val="9"/>
      <color indexed="81"/>
      <name val="Segoe UI"/>
      <family val="2"/>
    </font>
    <font>
      <b/>
      <sz val="9"/>
      <color indexed="81"/>
      <name val="Segoe UI"/>
      <family val="2"/>
    </font>
    <font>
      <b/>
      <sz val="12"/>
      <color rgb="FFFF0000"/>
      <name val="Times New Roman"/>
      <family val="1"/>
    </font>
    <font>
      <sz val="12"/>
      <name val="Times New Roman"/>
      <family val="1"/>
    </font>
    <font>
      <b/>
      <sz val="12"/>
      <color indexed="8"/>
      <name val="Times New Roman"/>
      <family val="1"/>
    </font>
    <font>
      <sz val="12"/>
      <color indexed="8"/>
      <name val="Times New Roman"/>
      <family val="1"/>
    </font>
    <font>
      <sz val="18"/>
      <color theme="0"/>
      <name val="Times New Roman"/>
      <family val="1"/>
    </font>
    <font>
      <sz val="10"/>
      <name val="Verdana"/>
      <family val="2"/>
    </font>
    <font>
      <sz val="12"/>
      <color theme="4" tint="-0.249977111117893"/>
      <name val="Times New Roman"/>
      <family val="1"/>
    </font>
    <font>
      <sz val="10"/>
      <color theme="4" tint="-0.249977111117893"/>
      <name val="Verdana"/>
      <family val="2"/>
    </font>
  </fonts>
  <fills count="43">
    <fill>
      <patternFill patternType="none"/>
    </fill>
    <fill>
      <patternFill patternType="gray125"/>
    </fill>
    <fill>
      <patternFill patternType="solid">
        <fgColor theme="4" tint="0.39997558519241921"/>
        <bgColor indexed="64"/>
      </patternFill>
    </fill>
    <fill>
      <patternFill patternType="solid">
        <fgColor theme="4" tint="0.39997558519241921"/>
        <bgColor indexed="41"/>
      </patternFill>
    </fill>
    <fill>
      <patternFill patternType="solid">
        <fgColor theme="4" tint="0.39997558519241921"/>
        <b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8"/>
      </left>
      <right/>
      <top style="medium">
        <color indexed="8"/>
      </top>
      <bottom style="medium">
        <color indexed="64"/>
      </bottom>
      <diagonal/>
    </border>
    <border>
      <left/>
      <right/>
      <top style="medium">
        <color indexed="8"/>
      </top>
      <bottom style="medium">
        <color indexed="64"/>
      </bottom>
      <diagonal/>
    </border>
    <border>
      <left/>
      <right style="medium">
        <color indexed="8"/>
      </right>
      <top style="medium">
        <color indexed="8"/>
      </top>
      <bottom style="medium">
        <color indexed="64"/>
      </bottom>
      <diagonal/>
    </border>
    <border>
      <left style="medium">
        <color indexed="8"/>
      </left>
      <right/>
      <top style="medium">
        <color indexed="8"/>
      </top>
      <bottom style="medium">
        <color indexed="8"/>
      </bottom>
      <diagonal/>
    </border>
  </borders>
  <cellStyleXfs count="53">
    <xf numFmtId="0" fontId="0" fillId="0" borderId="0"/>
    <xf numFmtId="9" fontId="1" fillId="0" borderId="0" applyFont="0" applyFill="0" applyBorder="0" applyAlignment="0" applyProtection="0"/>
    <xf numFmtId="43" fontId="1" fillId="0" borderId="0" applyFont="0" applyFill="0" applyBorder="0" applyAlignment="0" applyProtection="0"/>
    <xf numFmtId="167"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0" borderId="0" applyNumberFormat="0" applyFill="0" applyBorder="0" applyAlignment="0" applyProtection="0"/>
    <xf numFmtId="0" fontId="8" fillId="0" borderId="41" applyNumberFormat="0" applyFill="0" applyAlignment="0" applyProtection="0"/>
    <xf numFmtId="0" fontId="9" fillId="0" borderId="42" applyNumberFormat="0" applyFill="0" applyAlignment="0" applyProtection="0"/>
    <xf numFmtId="0" fontId="10" fillId="0" borderId="43" applyNumberFormat="0" applyFill="0" applyAlignment="0" applyProtection="0"/>
    <xf numFmtId="0" fontId="10" fillId="0" borderId="0" applyNumberFormat="0" applyFill="0" applyBorder="0" applyAlignment="0" applyProtection="0"/>
    <xf numFmtId="0" fontId="11" fillId="5" borderId="0" applyNumberFormat="0" applyBorder="0" applyAlignment="0" applyProtection="0"/>
    <xf numFmtId="0" fontId="12" fillId="6" borderId="0" applyNumberFormat="0" applyBorder="0" applyAlignment="0" applyProtection="0"/>
    <xf numFmtId="0" fontId="13" fillId="7" borderId="0" applyNumberFormat="0" applyBorder="0" applyAlignment="0" applyProtection="0"/>
    <xf numFmtId="0" fontId="14" fillId="8" borderId="44" applyNumberFormat="0" applyAlignment="0" applyProtection="0"/>
    <xf numFmtId="0" fontId="15" fillId="9" borderId="45" applyNumberFormat="0" applyAlignment="0" applyProtection="0"/>
    <xf numFmtId="0" fontId="16" fillId="9" borderId="44" applyNumberFormat="0" applyAlignment="0" applyProtection="0"/>
    <xf numFmtId="0" fontId="17" fillId="0" borderId="46" applyNumberFormat="0" applyFill="0" applyAlignment="0" applyProtection="0"/>
    <xf numFmtId="0" fontId="18" fillId="10" borderId="47" applyNumberFormat="0" applyAlignment="0" applyProtection="0"/>
    <xf numFmtId="0" fontId="19" fillId="0" borderId="0" applyNumberFormat="0" applyFill="0" applyBorder="0" applyAlignment="0" applyProtection="0"/>
    <xf numFmtId="0" fontId="1" fillId="11" borderId="48" applyNumberFormat="0" applyFont="0" applyAlignment="0" applyProtection="0"/>
    <xf numFmtId="0" fontId="20" fillId="0" borderId="0" applyNumberFormat="0" applyFill="0" applyBorder="0" applyAlignment="0" applyProtection="0"/>
    <xf numFmtId="0" fontId="21" fillId="0" borderId="49" applyNumberFormat="0" applyFill="0" applyAlignment="0" applyProtection="0"/>
    <xf numFmtId="0" fontId="22"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2" fillId="35" borderId="0" applyNumberFormat="0" applyBorder="0" applyAlignment="0" applyProtection="0"/>
    <xf numFmtId="43" fontId="1" fillId="0" borderId="0" applyFont="0" applyFill="0" applyBorder="0" applyAlignment="0" applyProtection="0"/>
    <xf numFmtId="0" fontId="23"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337">
    <xf numFmtId="0" fontId="0" fillId="0" borderId="0" xfId="0"/>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13" xfId="0" applyFont="1" applyBorder="1" applyAlignment="1">
      <alignment horizontal="center" vertical="center"/>
    </xf>
    <xf numFmtId="164" fontId="3" fillId="0" borderId="12" xfId="0" applyNumberFormat="1" applyFont="1" applyBorder="1" applyAlignment="1">
      <alignment horizontal="center" vertical="center"/>
    </xf>
    <xf numFmtId="164" fontId="3" fillId="0" borderId="1" xfId="0" applyNumberFormat="1" applyFont="1" applyBorder="1" applyAlignment="1">
      <alignment horizontal="center" vertical="center"/>
    </xf>
    <xf numFmtId="164" fontId="3" fillId="0" borderId="13" xfId="0" applyNumberFormat="1" applyFont="1" applyBorder="1" applyAlignment="1">
      <alignment horizontal="center" vertical="center"/>
    </xf>
    <xf numFmtId="0" fontId="3" fillId="0" borderId="24" xfId="0" applyFont="1" applyBorder="1" applyAlignment="1">
      <alignment horizontal="center" vertical="center"/>
    </xf>
    <xf numFmtId="164" fontId="3" fillId="0" borderId="25" xfId="0" applyNumberFormat="1" applyFont="1" applyBorder="1" applyAlignment="1">
      <alignment horizontal="center" vertical="center"/>
    </xf>
    <xf numFmtId="164" fontId="2" fillId="0" borderId="3" xfId="0" applyNumberFormat="1" applyFont="1" applyBorder="1" applyAlignment="1">
      <alignment horizontal="center" vertical="center"/>
    </xf>
    <xf numFmtId="164" fontId="2" fillId="0" borderId="5" xfId="0" applyNumberFormat="1" applyFont="1" applyBorder="1" applyAlignment="1">
      <alignment horizontal="center" vertical="center"/>
    </xf>
    <xf numFmtId="164" fontId="2" fillId="0" borderId="26" xfId="0" applyNumberFormat="1" applyFont="1" applyBorder="1" applyAlignment="1">
      <alignment horizontal="center" vertical="center"/>
    </xf>
    <xf numFmtId="164" fontId="2" fillId="0" borderId="7"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3" fillId="0" borderId="14" xfId="0" applyNumberFormat="1" applyFont="1" applyBorder="1" applyAlignment="1">
      <alignment horizontal="center" vertical="center"/>
    </xf>
    <xf numFmtId="0" fontId="2" fillId="2" borderId="19" xfId="0" applyFont="1" applyFill="1" applyBorder="1" applyAlignment="1">
      <alignment horizontal="center" vertical="center" wrapText="1"/>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2" xfId="0" applyFont="1" applyFill="1" applyBorder="1" applyAlignment="1">
      <alignment horizontal="center" vertical="center" wrapText="1"/>
    </xf>
    <xf numFmtId="10" fontId="3" fillId="0" borderId="5" xfId="1" applyNumberFormat="1" applyFont="1" applyBorder="1" applyAlignment="1">
      <alignment horizontal="center" vertical="center"/>
    </xf>
    <xf numFmtId="10" fontId="3" fillId="0" borderId="3" xfId="1" applyNumberFormat="1" applyFont="1" applyBorder="1" applyAlignment="1">
      <alignment horizontal="center" vertical="center"/>
    </xf>
    <xf numFmtId="10" fontId="3" fillId="0" borderId="7" xfId="1" applyNumberFormat="1" applyFont="1" applyBorder="1" applyAlignment="1">
      <alignment horizontal="center" vertical="center"/>
    </xf>
    <xf numFmtId="1" fontId="3" fillId="0" borderId="1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3" fillId="0" borderId="13" xfId="0" applyNumberFormat="1" applyFont="1" applyBorder="1" applyAlignment="1">
      <alignment horizontal="center" vertical="center"/>
    </xf>
    <xf numFmtId="0" fontId="3" fillId="0" borderId="0" xfId="0" applyFont="1" applyAlignment="1">
      <alignment vertical="center"/>
    </xf>
    <xf numFmtId="0" fontId="3" fillId="0" borderId="4" xfId="0" applyFont="1" applyBorder="1" applyAlignment="1">
      <alignment horizontal="center" vertical="center" wrapText="1"/>
    </xf>
    <xf numFmtId="0" fontId="3" fillId="0" borderId="24" xfId="0" applyFont="1" applyBorder="1" applyAlignment="1">
      <alignment horizontal="center" vertical="center" wrapText="1"/>
    </xf>
    <xf numFmtId="10" fontId="2" fillId="2" borderId="11" xfId="0" applyNumberFormat="1" applyFont="1" applyFill="1" applyBorder="1" applyAlignment="1">
      <alignment horizontal="center" vertical="center"/>
    </xf>
    <xf numFmtId="0" fontId="3" fillId="0" borderId="8" xfId="0" applyFont="1" applyBorder="1" applyAlignment="1">
      <alignment horizontal="center" vertical="center" wrapText="1"/>
    </xf>
    <xf numFmtId="0" fontId="2" fillId="2" borderId="30" xfId="0" applyFont="1" applyFill="1" applyBorder="1" applyAlignment="1">
      <alignment horizontal="center" vertical="center" wrapText="1"/>
    </xf>
    <xf numFmtId="0" fontId="2" fillId="0" borderId="0" xfId="0" applyFont="1" applyFill="1" applyBorder="1" applyAlignment="1">
      <alignment vertical="center"/>
    </xf>
    <xf numFmtId="0" fontId="3" fillId="0" borderId="0" xfId="0" applyFont="1" applyAlignment="1">
      <alignment horizontal="center" vertical="center"/>
    </xf>
    <xf numFmtId="40" fontId="3" fillId="0" borderId="1" xfId="0" applyNumberFormat="1" applyFont="1" applyBorder="1" applyAlignment="1">
      <alignment horizontal="center" vertical="center"/>
    </xf>
    <xf numFmtId="40" fontId="2" fillId="0" borderId="5" xfId="0" applyNumberFormat="1" applyFont="1" applyBorder="1" applyAlignment="1">
      <alignment horizontal="center" vertical="center"/>
    </xf>
    <xf numFmtId="40" fontId="3" fillId="0" borderId="13" xfId="0" applyNumberFormat="1" applyFont="1" applyBorder="1" applyAlignment="1">
      <alignment horizontal="center" vertical="center"/>
    </xf>
    <xf numFmtId="40" fontId="2" fillId="0" borderId="7" xfId="0" applyNumberFormat="1" applyFont="1" applyBorder="1" applyAlignment="1">
      <alignment horizontal="center" vertical="center"/>
    </xf>
    <xf numFmtId="40" fontId="3" fillId="0" borderId="12" xfId="0" applyNumberFormat="1" applyFont="1" applyBorder="1" applyAlignment="1">
      <alignment horizontal="center" vertical="center"/>
    </xf>
    <xf numFmtId="40" fontId="2" fillId="0" borderId="3" xfId="0" applyNumberFormat="1" applyFont="1" applyBorder="1" applyAlignment="1">
      <alignment horizontal="center" vertical="center"/>
    </xf>
    <xf numFmtId="0" fontId="2" fillId="2" borderId="10"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164" fontId="3" fillId="0" borderId="5" xfId="0" applyNumberFormat="1" applyFont="1" applyBorder="1" applyAlignment="1">
      <alignment horizontal="center" vertical="center"/>
    </xf>
    <xf numFmtId="0" fontId="3" fillId="0" borderId="2" xfId="0" applyFont="1" applyBorder="1" applyAlignment="1">
      <alignment horizontal="center" vertical="center" wrapText="1"/>
    </xf>
    <xf numFmtId="165" fontId="3" fillId="0" borderId="12" xfId="0" applyNumberFormat="1" applyFont="1" applyBorder="1" applyAlignment="1">
      <alignment horizontal="center" vertical="center" wrapText="1"/>
    </xf>
    <xf numFmtId="0" fontId="3" fillId="0" borderId="34" xfId="0" applyFont="1" applyBorder="1" applyAlignment="1">
      <alignment horizontal="center" vertical="center" wrapText="1"/>
    </xf>
    <xf numFmtId="9" fontId="3" fillId="0" borderId="2" xfId="1" applyFont="1" applyBorder="1" applyAlignment="1">
      <alignment horizontal="center" vertical="center" wrapText="1"/>
    </xf>
    <xf numFmtId="166" fontId="2" fillId="0" borderId="3" xfId="2" applyNumberFormat="1" applyFont="1" applyBorder="1" applyAlignment="1">
      <alignment horizontal="center" vertical="center" wrapText="1"/>
    </xf>
    <xf numFmtId="10" fontId="3" fillId="0" borderId="2" xfId="1"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0" fontId="3" fillId="0" borderId="35" xfId="0" applyFont="1" applyBorder="1" applyAlignment="1">
      <alignment horizontal="center" vertical="center" wrapText="1"/>
    </xf>
    <xf numFmtId="9" fontId="3" fillId="0" borderId="4" xfId="1" applyFont="1" applyBorder="1" applyAlignment="1">
      <alignment horizontal="center" vertical="center" wrapText="1"/>
    </xf>
    <xf numFmtId="166" fontId="2" fillId="0" borderId="5" xfId="2" applyNumberFormat="1" applyFont="1" applyBorder="1" applyAlignment="1">
      <alignment horizontal="center" vertical="center" wrapText="1"/>
    </xf>
    <xf numFmtId="10" fontId="3" fillId="0" borderId="4" xfId="1"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36" xfId="0" applyFont="1" applyBorder="1" applyAlignment="1">
      <alignment horizontal="center" vertical="center" wrapText="1"/>
    </xf>
    <xf numFmtId="9" fontId="3" fillId="0" borderId="6" xfId="1" applyFont="1" applyBorder="1" applyAlignment="1">
      <alignment horizontal="center" vertical="center" wrapText="1"/>
    </xf>
    <xf numFmtId="166" fontId="2" fillId="0" borderId="7" xfId="2" applyNumberFormat="1" applyFont="1" applyBorder="1" applyAlignment="1">
      <alignment horizontal="center" vertical="center" wrapText="1"/>
    </xf>
    <xf numFmtId="10" fontId="3" fillId="0" borderId="6" xfId="1" applyNumberFormat="1" applyFont="1" applyBorder="1" applyAlignment="1">
      <alignment horizontal="center" vertical="center" wrapText="1"/>
    </xf>
    <xf numFmtId="165" fontId="3" fillId="0" borderId="3" xfId="0" applyNumberFormat="1" applyFont="1" applyBorder="1" applyAlignment="1">
      <alignment horizontal="center" vertical="center" wrapText="1"/>
    </xf>
    <xf numFmtId="165" fontId="3" fillId="0" borderId="5" xfId="0" applyNumberFormat="1" applyFont="1" applyBorder="1" applyAlignment="1">
      <alignment horizontal="center" vertical="center" wrapText="1"/>
    </xf>
    <xf numFmtId="165" fontId="3" fillId="0" borderId="25" xfId="0" applyNumberFormat="1" applyFont="1" applyBorder="1" applyAlignment="1">
      <alignment horizontal="center" vertical="center" wrapText="1"/>
    </xf>
    <xf numFmtId="165" fontId="3" fillId="0" borderId="26" xfId="0" applyNumberFormat="1" applyFont="1" applyBorder="1" applyAlignment="1">
      <alignment horizontal="center" vertical="center" wrapText="1"/>
    </xf>
    <xf numFmtId="0" fontId="3" fillId="0" borderId="0" xfId="0" applyFont="1" applyAlignment="1">
      <alignment horizontal="center" vertical="center" wrapText="1"/>
    </xf>
    <xf numFmtId="0" fontId="2" fillId="2" borderId="31"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165" fontId="2" fillId="2" borderId="15" xfId="0" applyNumberFormat="1" applyFont="1" applyFill="1" applyBorder="1" applyAlignment="1">
      <alignment horizontal="center" vertical="center" wrapText="1"/>
    </xf>
    <xf numFmtId="165" fontId="2" fillId="2" borderId="11" xfId="0" applyNumberFormat="1" applyFont="1" applyFill="1" applyBorder="1" applyAlignment="1">
      <alignment horizontal="center" vertical="center" wrapText="1"/>
    </xf>
    <xf numFmtId="165" fontId="3" fillId="0" borderId="1" xfId="0" applyNumberFormat="1" applyFont="1" applyBorder="1" applyAlignment="1">
      <alignment horizontal="center" vertical="center"/>
    </xf>
    <xf numFmtId="165" fontId="3" fillId="0" borderId="13" xfId="0" applyNumberFormat="1" applyFont="1" applyBorder="1" applyAlignment="1">
      <alignment horizontal="center" vertical="center"/>
    </xf>
    <xf numFmtId="165" fontId="3" fillId="0" borderId="12" xfId="0" applyNumberFormat="1" applyFont="1" applyBorder="1" applyAlignment="1">
      <alignment horizontal="center" vertical="center"/>
    </xf>
    <xf numFmtId="164" fontId="2" fillId="2" borderId="15"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1" fontId="3" fillId="0" borderId="25" xfId="0" applyNumberFormat="1" applyFont="1" applyBorder="1" applyAlignment="1">
      <alignment horizontal="center" vertical="center"/>
    </xf>
    <xf numFmtId="10" fontId="3" fillId="0" borderId="9"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6" xfId="1" applyNumberFormat="1" applyFont="1" applyFill="1" applyBorder="1" applyAlignment="1">
      <alignment horizontal="center" vertical="center"/>
    </xf>
    <xf numFmtId="164" fontId="3" fillId="0" borderId="3" xfId="0" applyNumberFormat="1" applyFont="1" applyBorder="1" applyAlignment="1">
      <alignment horizontal="center" vertical="center"/>
    </xf>
    <xf numFmtId="165" fontId="3" fillId="0" borderId="12" xfId="0" applyNumberFormat="1"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165" fontId="3" fillId="0" borderId="13" xfId="0" applyNumberFormat="1" applyFont="1" applyFill="1" applyBorder="1" applyAlignment="1">
      <alignment horizontal="center" vertical="center" wrapText="1"/>
    </xf>
    <xf numFmtId="164" fontId="3" fillId="0" borderId="12" xfId="0" applyNumberFormat="1" applyFont="1" applyFill="1" applyBorder="1" applyAlignment="1">
      <alignment horizontal="center" vertical="center"/>
    </xf>
    <xf numFmtId="40" fontId="3" fillId="0" borderId="12" xfId="0" applyNumberFormat="1" applyFont="1" applyFill="1" applyBorder="1" applyAlignment="1">
      <alignment horizontal="center" vertical="center"/>
    </xf>
    <xf numFmtId="164" fontId="2" fillId="0" borderId="3" xfId="0" applyNumberFormat="1" applyFont="1" applyFill="1" applyBorder="1" applyAlignment="1">
      <alignment horizontal="center" vertical="center"/>
    </xf>
    <xf numFmtId="164" fontId="3" fillId="0" borderId="1" xfId="0" applyNumberFormat="1" applyFont="1" applyFill="1" applyBorder="1" applyAlignment="1">
      <alignment horizontal="center" vertical="center"/>
    </xf>
    <xf numFmtId="40" fontId="3" fillId="0" borderId="1" xfId="0" applyNumberFormat="1" applyFont="1" applyFill="1" applyBorder="1" applyAlignment="1">
      <alignment horizontal="center" vertical="center"/>
    </xf>
    <xf numFmtId="164" fontId="2" fillId="0" borderId="5" xfId="0" applyNumberFormat="1" applyFont="1" applyFill="1" applyBorder="1" applyAlignment="1">
      <alignment horizontal="center" vertical="center"/>
    </xf>
    <xf numFmtId="164" fontId="3" fillId="0" borderId="13" xfId="0" applyNumberFormat="1" applyFont="1" applyFill="1" applyBorder="1" applyAlignment="1">
      <alignment horizontal="center" vertical="center"/>
    </xf>
    <xf numFmtId="40" fontId="3" fillId="0" borderId="13" xfId="0" applyNumberFormat="1" applyFont="1" applyFill="1" applyBorder="1" applyAlignment="1">
      <alignment horizontal="center" vertical="center"/>
    </xf>
    <xf numFmtId="164" fontId="2" fillId="0" borderId="7" xfId="0" applyNumberFormat="1"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3" xfId="0" applyFont="1" applyBorder="1" applyAlignment="1">
      <alignment horizontal="center" vertical="center"/>
    </xf>
    <xf numFmtId="9" fontId="3" fillId="0" borderId="12" xfId="1" applyFont="1" applyBorder="1" applyAlignment="1">
      <alignment horizontal="center" vertical="center"/>
    </xf>
    <xf numFmtId="9" fontId="3" fillId="0" borderId="1" xfId="1" applyFont="1" applyBorder="1" applyAlignment="1">
      <alignment horizontal="center" vertical="center"/>
    </xf>
    <xf numFmtId="9" fontId="3" fillId="0" borderId="13" xfId="1" applyFont="1" applyBorder="1" applyAlignment="1">
      <alignment horizontal="center" vertical="center"/>
    </xf>
    <xf numFmtId="164" fontId="3" fillId="0" borderId="12" xfId="0" applyNumberFormat="1" applyFont="1" applyBorder="1" applyAlignment="1">
      <alignment horizontal="center" vertical="center"/>
    </xf>
    <xf numFmtId="164" fontId="3" fillId="0" borderId="1" xfId="0" applyNumberFormat="1" applyFont="1" applyBorder="1" applyAlignment="1">
      <alignment horizontal="center" vertical="center"/>
    </xf>
    <xf numFmtId="164" fontId="3" fillId="0" borderId="13" xfId="0" applyNumberFormat="1" applyFont="1" applyBorder="1" applyAlignment="1">
      <alignment horizontal="center" vertical="center"/>
    </xf>
    <xf numFmtId="0" fontId="3" fillId="0" borderId="24" xfId="0" applyFont="1" applyBorder="1" applyAlignment="1">
      <alignment horizontal="center" vertical="center"/>
    </xf>
    <xf numFmtId="164" fontId="3" fillId="0" borderId="25" xfId="0" applyNumberFormat="1" applyFont="1" applyBorder="1" applyAlignment="1">
      <alignment horizontal="center" vertical="center"/>
    </xf>
    <xf numFmtId="9" fontId="3" fillId="0" borderId="25" xfId="1" applyFont="1" applyBorder="1" applyAlignment="1">
      <alignment horizontal="center" vertical="center"/>
    </xf>
    <xf numFmtId="10" fontId="3" fillId="0" borderId="12" xfId="1" applyNumberFormat="1" applyFont="1" applyBorder="1" applyAlignment="1">
      <alignment horizontal="center" vertical="center"/>
    </xf>
    <xf numFmtId="10" fontId="3" fillId="0" borderId="13" xfId="1" applyNumberFormat="1" applyFont="1" applyBorder="1" applyAlignment="1">
      <alignment horizontal="center" vertical="center"/>
    </xf>
    <xf numFmtId="164" fontId="2" fillId="0" borderId="3" xfId="0" applyNumberFormat="1" applyFont="1" applyBorder="1" applyAlignment="1">
      <alignment horizontal="center" vertical="center"/>
    </xf>
    <xf numFmtId="164" fontId="2" fillId="0" borderId="5" xfId="0" applyNumberFormat="1" applyFont="1" applyBorder="1" applyAlignment="1">
      <alignment horizontal="center" vertical="center"/>
    </xf>
    <xf numFmtId="164" fontId="2" fillId="0" borderId="26" xfId="0" applyNumberFormat="1" applyFont="1" applyBorder="1" applyAlignment="1">
      <alignment horizontal="center" vertical="center"/>
    </xf>
    <xf numFmtId="164" fontId="2" fillId="0" borderId="7" xfId="0" applyNumberFormat="1" applyFont="1" applyBorder="1" applyAlignment="1">
      <alignment horizontal="center" vertical="center"/>
    </xf>
    <xf numFmtId="10" fontId="3" fillId="0" borderId="1" xfId="0" applyNumberFormat="1" applyFont="1" applyBorder="1" applyAlignment="1">
      <alignment horizontal="center" vertical="center"/>
    </xf>
    <xf numFmtId="10" fontId="3" fillId="0" borderId="13" xfId="0" applyNumberFormat="1" applyFont="1" applyBorder="1" applyAlignment="1">
      <alignment horizontal="center" vertical="center"/>
    </xf>
    <xf numFmtId="10" fontId="3" fillId="0" borderId="12" xfId="0" applyNumberFormat="1" applyFont="1" applyBorder="1" applyAlignment="1">
      <alignment horizontal="center" vertical="center"/>
    </xf>
    <xf numFmtId="10" fontId="3" fillId="0" borderId="1" xfId="1" applyNumberFormat="1" applyFont="1" applyBorder="1" applyAlignment="1">
      <alignment horizontal="center" vertical="center"/>
    </xf>
    <xf numFmtId="10" fontId="3" fillId="0" borderId="25" xfId="1" applyNumberFormat="1" applyFont="1" applyBorder="1" applyAlignment="1">
      <alignment horizontal="center" vertical="center"/>
    </xf>
    <xf numFmtId="10" fontId="3" fillId="0" borderId="25" xfId="0" applyNumberFormat="1" applyFont="1" applyBorder="1" applyAlignment="1">
      <alignment horizontal="center" vertical="center"/>
    </xf>
    <xf numFmtId="0" fontId="3" fillId="0" borderId="25" xfId="0" applyFont="1" applyBorder="1" applyAlignment="1">
      <alignment horizontal="center" vertical="center"/>
    </xf>
    <xf numFmtId="39" fontId="3" fillId="0" borderId="12" xfId="5" applyNumberFormat="1" applyFont="1" applyFill="1" applyBorder="1" applyAlignment="1" applyProtection="1">
      <alignment horizontal="center" vertical="center"/>
    </xf>
    <xf numFmtId="39" fontId="3" fillId="0" borderId="1" xfId="5" applyNumberFormat="1" applyFont="1" applyFill="1" applyBorder="1" applyAlignment="1" applyProtection="1">
      <alignment horizontal="center" vertical="center"/>
    </xf>
    <xf numFmtId="39" fontId="3" fillId="0" borderId="25" xfId="5" applyNumberFormat="1" applyFont="1" applyFill="1" applyBorder="1" applyAlignment="1" applyProtection="1">
      <alignment horizontal="center" vertical="center"/>
    </xf>
    <xf numFmtId="39" fontId="3" fillId="0" borderId="13" xfId="5" applyNumberFormat="1" applyFont="1" applyFill="1" applyBorder="1" applyAlignment="1" applyProtection="1">
      <alignment horizontal="center" vertical="center"/>
    </xf>
    <xf numFmtId="0" fontId="4" fillId="4" borderId="18" xfId="0" applyFont="1" applyFill="1" applyBorder="1" applyAlignment="1">
      <alignment horizontal="center" vertical="center"/>
    </xf>
    <xf numFmtId="0" fontId="4" fillId="4" borderId="20" xfId="0" applyFont="1" applyFill="1" applyBorder="1" applyAlignment="1">
      <alignment horizontal="center" vertical="center"/>
    </xf>
    <xf numFmtId="4" fontId="3" fillId="0" borderId="12" xfId="0" applyNumberFormat="1" applyFont="1" applyBorder="1" applyAlignment="1">
      <alignment horizontal="center" vertical="center"/>
    </xf>
    <xf numFmtId="4" fontId="3" fillId="0" borderId="1" xfId="0" applyNumberFormat="1" applyFont="1" applyBorder="1" applyAlignment="1">
      <alignment horizontal="center" vertical="center"/>
    </xf>
    <xf numFmtId="4" fontId="3" fillId="0" borderId="13" xfId="0" applyNumberFormat="1" applyFont="1" applyBorder="1" applyAlignment="1">
      <alignment horizontal="center" vertical="center"/>
    </xf>
    <xf numFmtId="4" fontId="3" fillId="0" borderId="25" xfId="0" applyNumberFormat="1" applyFont="1" applyBorder="1" applyAlignment="1">
      <alignment horizontal="center" vertical="center"/>
    </xf>
    <xf numFmtId="40" fontId="3" fillId="0" borderId="25" xfId="0" applyNumberFormat="1" applyFont="1" applyBorder="1" applyAlignment="1">
      <alignment horizontal="center" vertical="center"/>
    </xf>
    <xf numFmtId="40" fontId="2" fillId="0" borderId="26" xfId="0" applyNumberFormat="1" applyFont="1" applyBorder="1" applyAlignment="1">
      <alignment horizontal="center" vertical="center"/>
    </xf>
    <xf numFmtId="164" fontId="3" fillId="0" borderId="25" xfId="0" applyNumberFormat="1" applyFont="1" applyFill="1" applyBorder="1" applyAlignment="1">
      <alignment horizontal="center" vertical="center"/>
    </xf>
    <xf numFmtId="40" fontId="3" fillId="0" borderId="25" xfId="0" applyNumberFormat="1" applyFont="1" applyFill="1" applyBorder="1" applyAlignment="1">
      <alignment horizontal="center" vertical="center"/>
    </xf>
    <xf numFmtId="164" fontId="2" fillId="0" borderId="26" xfId="0" applyNumberFormat="1" applyFont="1" applyFill="1" applyBorder="1" applyAlignment="1">
      <alignment horizontal="center" vertical="center"/>
    </xf>
    <xf numFmtId="165" fontId="3" fillId="0" borderId="25" xfId="0" applyNumberFormat="1" applyFont="1" applyBorder="1" applyAlignment="1">
      <alignment horizontal="center" vertical="center"/>
    </xf>
    <xf numFmtId="0" fontId="6" fillId="0" borderId="6" xfId="0" applyFont="1" applyBorder="1" applyAlignment="1">
      <alignment horizontal="center" vertical="center" wrapText="1"/>
    </xf>
    <xf numFmtId="164" fontId="6" fillId="0" borderId="13" xfId="0" applyNumberFormat="1" applyFont="1" applyBorder="1" applyAlignment="1">
      <alignment horizontal="center" vertical="center"/>
    </xf>
    <xf numFmtId="164" fontId="6" fillId="0" borderId="7" xfId="0" applyNumberFormat="1" applyFont="1" applyBorder="1" applyAlignment="1">
      <alignment horizontal="center" vertical="center"/>
    </xf>
    <xf numFmtId="0" fontId="2" fillId="2" borderId="22" xfId="0" applyFont="1" applyFill="1" applyBorder="1" applyAlignment="1">
      <alignment horizontal="center" vertical="center" wrapText="1"/>
    </xf>
    <xf numFmtId="0" fontId="2"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0" borderId="0" xfId="0" applyFont="1" applyAlignment="1">
      <alignment horizontal="center" vertical="center"/>
    </xf>
    <xf numFmtId="0" fontId="24" fillId="0" borderId="0" xfId="0" applyFont="1" applyAlignment="1">
      <alignment horizontal="center" vertical="center" wrapText="1"/>
    </xf>
    <xf numFmtId="0" fontId="24" fillId="0" borderId="0" xfId="0" applyFont="1" applyAlignment="1">
      <alignment horizontal="center" vertical="center"/>
    </xf>
    <xf numFmtId="0" fontId="3" fillId="38" borderId="4" xfId="0" applyFont="1" applyFill="1" applyBorder="1" applyAlignment="1">
      <alignment horizontal="center" vertical="center" wrapText="1"/>
    </xf>
    <xf numFmtId="10" fontId="3" fillId="38" borderId="5" xfId="1" applyNumberFormat="1" applyFont="1" applyFill="1" applyBorder="1" applyAlignment="1">
      <alignment horizontal="center" vertical="center"/>
    </xf>
    <xf numFmtId="0" fontId="28" fillId="0" borderId="4" xfId="0" applyFont="1" applyBorder="1" applyAlignment="1">
      <alignment horizontal="center" vertical="center"/>
    </xf>
    <xf numFmtId="0" fontId="28" fillId="0" borderId="6" xfId="0" applyFont="1" applyBorder="1" applyAlignment="1">
      <alignment horizontal="center" vertical="center"/>
    </xf>
    <xf numFmtId="10" fontId="28" fillId="0" borderId="5" xfId="1" applyNumberFormat="1" applyFont="1" applyBorder="1" applyAlignment="1">
      <alignment horizontal="center" vertical="center"/>
    </xf>
    <xf numFmtId="10" fontId="28" fillId="0" borderId="7" xfId="1" applyNumberFormat="1" applyFont="1" applyBorder="1" applyAlignment="1">
      <alignment horizontal="center" vertical="center"/>
    </xf>
    <xf numFmtId="10" fontId="3" fillId="0" borderId="12" xfId="1" applyNumberFormat="1" applyFont="1" applyFill="1" applyBorder="1" applyAlignment="1" applyProtection="1">
      <alignment horizontal="center" vertical="center"/>
    </xf>
    <xf numFmtId="10" fontId="3" fillId="0" borderId="1" xfId="1" applyNumberFormat="1" applyFont="1" applyFill="1" applyBorder="1" applyAlignment="1" applyProtection="1">
      <alignment horizontal="center" vertical="center"/>
    </xf>
    <xf numFmtId="10" fontId="3" fillId="0" borderId="25" xfId="1" applyNumberFormat="1" applyFont="1" applyFill="1" applyBorder="1" applyAlignment="1" applyProtection="1">
      <alignment horizontal="center" vertical="center"/>
    </xf>
    <xf numFmtId="10" fontId="3" fillId="0" borderId="13" xfId="1" applyNumberFormat="1" applyFont="1" applyFill="1" applyBorder="1" applyAlignment="1" applyProtection="1">
      <alignment horizontal="center" vertical="center"/>
    </xf>
    <xf numFmtId="0" fontId="4" fillId="0" borderId="0" xfId="0" applyFont="1" applyFill="1" applyBorder="1" applyAlignment="1">
      <alignment vertical="center"/>
    </xf>
    <xf numFmtId="0" fontId="4" fillId="3" borderId="31" xfId="0" applyFont="1" applyFill="1" applyBorder="1" applyAlignment="1">
      <alignment horizontal="center" vertical="center"/>
    </xf>
    <xf numFmtId="167" fontId="4" fillId="3" borderId="31" xfId="3" applyFont="1" applyFill="1" applyBorder="1" applyAlignment="1" applyProtection="1">
      <alignment horizontal="center" vertical="center"/>
    </xf>
    <xf numFmtId="0" fontId="3" fillId="0" borderId="8" xfId="0" applyFont="1" applyFill="1" applyBorder="1" applyAlignment="1">
      <alignment horizontal="center" vertical="center"/>
    </xf>
    <xf numFmtId="3" fontId="3" fillId="0" borderId="14" xfId="3" applyNumberFormat="1" applyFont="1" applyFill="1" applyBorder="1" applyAlignment="1" applyProtection="1">
      <alignment horizontal="center" vertical="center"/>
    </xf>
    <xf numFmtId="167" fontId="3" fillId="0" borderId="14" xfId="3" applyFont="1" applyFill="1" applyBorder="1" applyAlignment="1" applyProtection="1">
      <alignment horizontal="center" vertical="center"/>
    </xf>
    <xf numFmtId="4" fontId="28" fillId="0" borderId="55" xfId="0" applyNumberFormat="1" applyFont="1" applyFill="1" applyBorder="1" applyAlignment="1">
      <alignment horizontal="center" vertical="center"/>
    </xf>
    <xf numFmtId="0" fontId="3" fillId="0" borderId="4" xfId="0" applyFont="1" applyFill="1" applyBorder="1" applyAlignment="1">
      <alignment horizontal="center" vertical="center"/>
    </xf>
    <xf numFmtId="3" fontId="3" fillId="0" borderId="1" xfId="3" applyNumberFormat="1" applyFont="1" applyFill="1" applyBorder="1" applyAlignment="1" applyProtection="1">
      <alignment horizontal="center" vertical="center"/>
    </xf>
    <xf numFmtId="167" fontId="3" fillId="0" borderId="1" xfId="3" applyFont="1" applyFill="1" applyBorder="1" applyAlignment="1" applyProtection="1">
      <alignment horizontal="center" vertical="center"/>
    </xf>
    <xf numFmtId="4" fontId="28" fillId="0" borderId="56" xfId="0" applyNumberFormat="1" applyFont="1" applyFill="1" applyBorder="1" applyAlignment="1">
      <alignment horizontal="center" vertical="center"/>
    </xf>
    <xf numFmtId="0" fontId="3" fillId="0" borderId="6" xfId="0" applyFont="1" applyFill="1" applyBorder="1" applyAlignment="1">
      <alignment horizontal="center" vertical="center"/>
    </xf>
    <xf numFmtId="3" fontId="3" fillId="0" borderId="13" xfId="3" applyNumberFormat="1" applyFont="1" applyFill="1" applyBorder="1" applyAlignment="1" applyProtection="1">
      <alignment horizontal="center" vertical="center"/>
    </xf>
    <xf numFmtId="167" fontId="3" fillId="0" borderId="13" xfId="3" applyFont="1" applyFill="1" applyBorder="1" applyAlignment="1" applyProtection="1">
      <alignment horizontal="center" vertical="center"/>
    </xf>
    <xf numFmtId="4" fontId="28" fillId="0" borderId="57" xfId="0" applyNumberFormat="1" applyFont="1" applyFill="1" applyBorder="1" applyAlignment="1">
      <alignment horizontal="center" vertical="center"/>
    </xf>
    <xf numFmtId="4" fontId="4" fillId="3" borderId="33" xfId="0" applyNumberFormat="1" applyFont="1" applyFill="1" applyBorder="1" applyAlignment="1">
      <alignment horizontal="center" vertical="center"/>
    </xf>
    <xf numFmtId="0" fontId="3" fillId="0" borderId="0" xfId="0" applyFont="1" applyBorder="1" applyAlignment="1">
      <alignment horizontal="center" vertical="center"/>
    </xf>
    <xf numFmtId="167" fontId="3" fillId="0" borderId="0" xfId="3" applyFont="1" applyFill="1" applyBorder="1" applyAlignment="1" applyProtection="1">
      <alignment horizontal="center" vertical="center"/>
    </xf>
    <xf numFmtId="167" fontId="3" fillId="0" borderId="0" xfId="0" applyNumberFormat="1" applyFont="1" applyBorder="1" applyAlignment="1">
      <alignment horizontal="center" vertical="center"/>
    </xf>
    <xf numFmtId="0" fontId="4" fillId="0" borderId="0"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4" fontId="3" fillId="0" borderId="12" xfId="3" applyNumberFormat="1" applyFont="1" applyFill="1" applyBorder="1" applyAlignment="1" applyProtection="1">
      <alignment horizontal="center" vertical="center"/>
    </xf>
    <xf numFmtId="4" fontId="4" fillId="0" borderId="3" xfId="3" applyNumberFormat="1" applyFont="1" applyFill="1" applyBorder="1" applyAlignment="1" applyProtection="1">
      <alignment horizontal="center" vertical="center"/>
    </xf>
    <xf numFmtId="0" fontId="3" fillId="0" borderId="0" xfId="0" applyFont="1" applyFill="1" applyBorder="1" applyAlignment="1">
      <alignment horizontal="center" vertical="center"/>
    </xf>
    <xf numFmtId="4" fontId="3" fillId="0" borderId="1" xfId="3" applyNumberFormat="1" applyFont="1" applyFill="1" applyBorder="1" applyAlignment="1" applyProtection="1">
      <alignment horizontal="center" vertical="center"/>
    </xf>
    <xf numFmtId="4" fontId="4" fillId="0" borderId="5" xfId="3" applyNumberFormat="1" applyFont="1" applyFill="1" applyBorder="1" applyAlignment="1" applyProtection="1">
      <alignment horizontal="center" vertical="center"/>
    </xf>
    <xf numFmtId="4" fontId="3" fillId="0" borderId="13" xfId="3" applyNumberFormat="1" applyFont="1" applyFill="1" applyBorder="1" applyAlignment="1" applyProtection="1">
      <alignment horizontal="center" vertical="center"/>
    </xf>
    <xf numFmtId="4" fontId="4" fillId="0" borderId="7" xfId="3" applyNumberFormat="1" applyFont="1" applyFill="1" applyBorder="1" applyAlignment="1" applyProtection="1">
      <alignment horizontal="center" vertical="center"/>
    </xf>
    <xf numFmtId="4" fontId="3" fillId="0" borderId="14" xfId="3" applyNumberFormat="1" applyFont="1" applyFill="1" applyBorder="1" applyAlignment="1" applyProtection="1">
      <alignment horizontal="center" vertical="center"/>
    </xf>
    <xf numFmtId="4" fontId="4" fillId="0" borderId="9" xfId="3" applyNumberFormat="1" applyFont="1" applyFill="1" applyBorder="1" applyAlignment="1" applyProtection="1">
      <alignment horizontal="center" vertical="center"/>
    </xf>
    <xf numFmtId="0" fontId="30" fillId="0" borderId="8" xfId="0" applyFont="1" applyBorder="1" applyAlignment="1">
      <alignment horizontal="center" vertical="center"/>
    </xf>
    <xf numFmtId="1" fontId="30" fillId="0" borderId="14" xfId="3" applyNumberFormat="1" applyFont="1" applyBorder="1" applyAlignment="1">
      <alignment horizontal="center" vertical="center"/>
    </xf>
    <xf numFmtId="2" fontId="30" fillId="0" borderId="14" xfId="3" applyNumberFormat="1" applyFont="1" applyBorder="1" applyAlignment="1">
      <alignment horizontal="center" vertical="center"/>
    </xf>
    <xf numFmtId="4" fontId="30" fillId="0" borderId="14" xfId="3" applyNumberFormat="1" applyFont="1" applyBorder="1" applyAlignment="1">
      <alignment horizontal="center" vertical="center"/>
    </xf>
    <xf numFmtId="4" fontId="3" fillId="0" borderId="9" xfId="0" applyNumberFormat="1" applyFont="1" applyBorder="1" applyAlignment="1">
      <alignment horizontal="center" vertical="center"/>
    </xf>
    <xf numFmtId="0" fontId="30" fillId="0" borderId="4" xfId="0" applyFont="1" applyBorder="1" applyAlignment="1">
      <alignment horizontal="center" vertical="center"/>
    </xf>
    <xf numFmtId="1" fontId="30" fillId="0" borderId="1" xfId="3" applyNumberFormat="1" applyFont="1" applyBorder="1" applyAlignment="1">
      <alignment horizontal="center" vertical="center"/>
    </xf>
    <xf numFmtId="2" fontId="30" fillId="0" borderId="1" xfId="3" applyNumberFormat="1" applyFont="1" applyBorder="1" applyAlignment="1">
      <alignment horizontal="center" vertical="center"/>
    </xf>
    <xf numFmtId="4" fontId="30" fillId="0" borderId="1" xfId="3" applyNumberFormat="1" applyFont="1" applyBorder="1" applyAlignment="1">
      <alignment horizontal="center" vertical="center"/>
    </xf>
    <xf numFmtId="4" fontId="3" fillId="0" borderId="5" xfId="0" applyNumberFormat="1" applyFont="1" applyBorder="1" applyAlignment="1">
      <alignment horizontal="center" vertical="center"/>
    </xf>
    <xf numFmtId="0" fontId="28" fillId="0" borderId="4" xfId="0" applyFont="1" applyFill="1" applyBorder="1" applyAlignment="1">
      <alignment horizontal="center" vertical="center"/>
    </xf>
    <xf numFmtId="2" fontId="3" fillId="0" borderId="1" xfId="0" applyNumberFormat="1" applyFont="1" applyBorder="1" applyAlignment="1">
      <alignment horizontal="center" vertical="center"/>
    </xf>
    <xf numFmtId="0" fontId="30" fillId="0" borderId="6" xfId="0" applyFont="1" applyBorder="1" applyAlignment="1">
      <alignment horizontal="center" vertical="center"/>
    </xf>
    <xf numFmtId="1" fontId="30" fillId="0" borderId="13" xfId="3" applyNumberFormat="1" applyFont="1" applyBorder="1" applyAlignment="1">
      <alignment horizontal="center" vertical="center"/>
    </xf>
    <xf numFmtId="2" fontId="30" fillId="0" borderId="13" xfId="3" applyNumberFormat="1" applyFont="1" applyBorder="1" applyAlignment="1">
      <alignment horizontal="center" vertical="center"/>
    </xf>
    <xf numFmtId="4" fontId="30" fillId="0" borderId="13" xfId="3" applyNumberFormat="1" applyFont="1" applyBorder="1" applyAlignment="1">
      <alignment horizontal="center" vertical="center"/>
    </xf>
    <xf numFmtId="4" fontId="3" fillId="0" borderId="7" xfId="0" applyNumberFormat="1" applyFont="1" applyBorder="1" applyAlignment="1">
      <alignment horizontal="center" vertical="center"/>
    </xf>
    <xf numFmtId="4" fontId="4" fillId="3" borderId="52" xfId="0" applyNumberFormat="1" applyFont="1" applyFill="1" applyBorder="1" applyAlignment="1">
      <alignment horizontal="center" vertical="center"/>
    </xf>
    <xf numFmtId="4" fontId="2" fillId="2" borderId="31" xfId="0" applyNumberFormat="1" applyFont="1" applyFill="1" applyBorder="1" applyAlignment="1">
      <alignment horizontal="center" vertical="center"/>
    </xf>
    <xf numFmtId="0" fontId="4" fillId="3" borderId="10" xfId="0" applyFont="1" applyFill="1" applyBorder="1" applyAlignment="1">
      <alignment horizontal="center" vertical="center"/>
    </xf>
    <xf numFmtId="0" fontId="4" fillId="3" borderId="15" xfId="0" applyFont="1" applyFill="1" applyBorder="1" applyAlignment="1">
      <alignment horizontal="center" vertical="center"/>
    </xf>
    <xf numFmtId="167" fontId="4" fillId="3" borderId="11" xfId="0" applyNumberFormat="1" applyFont="1" applyFill="1" applyBorder="1" applyAlignment="1">
      <alignment horizontal="center" vertical="center" wrapText="1"/>
    </xf>
    <xf numFmtId="4" fontId="4" fillId="0" borderId="3" xfId="0" applyNumberFormat="1" applyFont="1" applyFill="1" applyBorder="1" applyAlignment="1">
      <alignment horizontal="center" vertical="center"/>
    </xf>
    <xf numFmtId="4" fontId="4" fillId="0" borderId="5" xfId="0" applyNumberFormat="1" applyFont="1" applyFill="1" applyBorder="1" applyAlignment="1">
      <alignment horizontal="center" vertical="center"/>
    </xf>
    <xf numFmtId="4" fontId="3" fillId="0" borderId="25" xfId="3" applyNumberFormat="1" applyFont="1" applyFill="1" applyBorder="1" applyAlignment="1" applyProtection="1">
      <alignment horizontal="center" vertical="center"/>
    </xf>
    <xf numFmtId="4" fontId="4" fillId="0" borderId="26" xfId="0" applyNumberFormat="1" applyFont="1" applyFill="1" applyBorder="1" applyAlignment="1">
      <alignment horizontal="center" vertical="center"/>
    </xf>
    <xf numFmtId="4" fontId="4" fillId="0" borderId="3" xfId="0" applyNumberFormat="1" applyFont="1" applyBorder="1" applyAlignment="1">
      <alignment horizontal="center" vertical="center"/>
    </xf>
    <xf numFmtId="4" fontId="4" fillId="0" borderId="5" xfId="0" applyNumberFormat="1" applyFont="1" applyBorder="1" applyAlignment="1">
      <alignment horizontal="center" vertical="center"/>
    </xf>
    <xf numFmtId="4" fontId="4" fillId="0" borderId="7" xfId="0" applyNumberFormat="1" applyFont="1" applyBorder="1" applyAlignment="1">
      <alignment horizontal="center" vertical="center"/>
    </xf>
    <xf numFmtId="0" fontId="4" fillId="4" borderId="19" xfId="0" applyFont="1" applyFill="1" applyBorder="1" applyAlignment="1">
      <alignment horizontal="center" vertical="center" wrapText="1"/>
    </xf>
    <xf numFmtId="4" fontId="28" fillId="0" borderId="3" xfId="0" applyNumberFormat="1" applyFont="1" applyFill="1" applyBorder="1" applyAlignment="1">
      <alignment horizontal="center" vertical="center"/>
    </xf>
    <xf numFmtId="4" fontId="28" fillId="0" borderId="5" xfId="0" applyNumberFormat="1" applyFont="1" applyFill="1" applyBorder="1" applyAlignment="1">
      <alignment horizontal="center" vertical="center"/>
    </xf>
    <xf numFmtId="4" fontId="28" fillId="0" borderId="26" xfId="0" applyNumberFormat="1" applyFont="1" applyFill="1" applyBorder="1" applyAlignment="1">
      <alignment horizontal="center" vertical="center"/>
    </xf>
    <xf numFmtId="4" fontId="28" fillId="0" borderId="3" xfId="0" applyNumberFormat="1" applyFont="1" applyBorder="1" applyAlignment="1">
      <alignment horizontal="center" vertical="center"/>
    </xf>
    <xf numFmtId="4" fontId="28" fillId="0" borderId="5" xfId="0" applyNumberFormat="1" applyFont="1" applyBorder="1" applyAlignment="1">
      <alignment horizontal="center" vertical="center"/>
    </xf>
    <xf numFmtId="4" fontId="28" fillId="0" borderId="7" xfId="0" applyNumberFormat="1" applyFont="1" applyBorder="1" applyAlignment="1">
      <alignment horizontal="center" vertical="center"/>
    </xf>
    <xf numFmtId="0" fontId="2" fillId="0" borderId="0" xfId="0" applyFont="1" applyAlignment="1">
      <alignment vertical="center"/>
    </xf>
    <xf numFmtId="0" fontId="2" fillId="0" borderId="31" xfId="0" applyFont="1" applyBorder="1" applyAlignment="1">
      <alignment horizontal="center" vertical="center" wrapText="1"/>
    </xf>
    <xf numFmtId="0" fontId="2" fillId="0" borderId="29"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52" xfId="0" applyFont="1" applyBorder="1" applyAlignment="1">
      <alignment vertical="center" wrapText="1"/>
    </xf>
    <xf numFmtId="0" fontId="3" fillId="0" borderId="52" xfId="0" applyFont="1" applyBorder="1" applyAlignment="1">
      <alignment horizontal="center" vertical="center" wrapText="1"/>
    </xf>
    <xf numFmtId="10" fontId="3" fillId="0" borderId="52" xfId="0" applyNumberFormat="1" applyFont="1" applyBorder="1" applyAlignment="1">
      <alignment horizontal="center" vertical="center" wrapText="1"/>
    </xf>
    <xf numFmtId="10" fontId="3" fillId="36" borderId="5" xfId="1" applyNumberFormat="1" applyFont="1" applyFill="1" applyBorder="1" applyAlignment="1">
      <alignment horizontal="center" vertical="center"/>
    </xf>
    <xf numFmtId="0" fontId="3" fillId="36" borderId="52" xfId="0" applyFont="1" applyFill="1" applyBorder="1" applyAlignment="1">
      <alignment horizontal="center" vertical="center" wrapText="1"/>
    </xf>
    <xf numFmtId="0" fontId="3" fillId="0" borderId="52" xfId="0" applyFont="1" applyBorder="1" applyAlignment="1">
      <alignment horizontal="justify" vertical="center" wrapText="1"/>
    </xf>
    <xf numFmtId="0" fontId="2" fillId="0" borderId="29" xfId="0" applyFont="1" applyBorder="1" applyAlignment="1">
      <alignment vertical="center" wrapText="1"/>
    </xf>
    <xf numFmtId="0" fontId="3" fillId="0" borderId="0" xfId="0" applyFont="1"/>
    <xf numFmtId="0" fontId="2" fillId="0" borderId="33" xfId="0" applyFont="1" applyBorder="1" applyAlignment="1">
      <alignment horizontal="center" vertical="center" wrapText="1"/>
    </xf>
    <xf numFmtId="4" fontId="30" fillId="37" borderId="14" xfId="3" applyNumberFormat="1" applyFont="1" applyFill="1" applyBorder="1" applyAlignment="1">
      <alignment horizontal="center" vertical="center"/>
    </xf>
    <xf numFmtId="4" fontId="30" fillId="37" borderId="1" xfId="3" applyNumberFormat="1" applyFont="1" applyFill="1" applyBorder="1" applyAlignment="1">
      <alignment horizontal="center" vertical="center"/>
    </xf>
    <xf numFmtId="4" fontId="30" fillId="37" borderId="13" xfId="3" applyNumberFormat="1" applyFont="1" applyFill="1" applyBorder="1" applyAlignment="1">
      <alignment horizontal="center" vertical="center"/>
    </xf>
    <xf numFmtId="0" fontId="2" fillId="41" borderId="16" xfId="0" applyFont="1" applyFill="1" applyBorder="1" applyAlignment="1">
      <alignment horizontal="center" vertical="center"/>
    </xf>
    <xf numFmtId="10" fontId="2" fillId="41" borderId="17" xfId="1" applyNumberFormat="1" applyFont="1" applyFill="1" applyBorder="1" applyAlignment="1">
      <alignment horizontal="center" vertical="center"/>
    </xf>
    <xf numFmtId="10" fontId="3" fillId="36" borderId="12" xfId="0" applyNumberFormat="1" applyFont="1" applyFill="1" applyBorder="1" applyAlignment="1">
      <alignment horizontal="center" vertical="center"/>
    </xf>
    <xf numFmtId="10" fontId="3" fillId="36" borderId="1" xfId="0" applyNumberFormat="1" applyFont="1" applyFill="1" applyBorder="1" applyAlignment="1">
      <alignment horizontal="center" vertical="center"/>
    </xf>
    <xf numFmtId="10" fontId="3" fillId="36" borderId="25" xfId="0" applyNumberFormat="1" applyFont="1" applyFill="1" applyBorder="1" applyAlignment="1">
      <alignment horizontal="center" vertical="center"/>
    </xf>
    <xf numFmtId="10" fontId="3" fillId="36" borderId="13" xfId="0" applyNumberFormat="1" applyFont="1" applyFill="1" applyBorder="1" applyAlignment="1">
      <alignment horizontal="center" vertical="center"/>
    </xf>
    <xf numFmtId="0" fontId="2" fillId="0" borderId="0" xfId="0" applyFont="1" applyAlignment="1">
      <alignment horizontal="center" vertical="center"/>
    </xf>
    <xf numFmtId="0" fontId="24" fillId="0" borderId="0" xfId="0" applyFont="1" applyAlignment="1">
      <alignment horizontal="center" vertical="center" wrapText="1"/>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5" xfId="0" applyFont="1" applyFill="1" applyBorder="1" applyAlignment="1">
      <alignment horizontal="center" vertical="center" wrapText="1"/>
    </xf>
    <xf numFmtId="0" fontId="2" fillId="0" borderId="0" xfId="0" applyFont="1" applyAlignment="1">
      <alignment horizontal="center" vertical="center"/>
    </xf>
    <xf numFmtId="0" fontId="2" fillId="2" borderId="11" xfId="0" applyFont="1" applyFill="1" applyBorder="1" applyAlignment="1">
      <alignment horizontal="center" vertical="center"/>
    </xf>
    <xf numFmtId="0" fontId="2" fillId="2" borderId="31" xfId="0" applyFont="1" applyFill="1" applyBorder="1" applyAlignment="1">
      <alignment horizontal="center" vertical="center"/>
    </xf>
    <xf numFmtId="4" fontId="2" fillId="0" borderId="5" xfId="0" applyNumberFormat="1" applyFont="1" applyBorder="1" applyAlignment="1">
      <alignment horizontal="center" vertical="center"/>
    </xf>
    <xf numFmtId="0" fontId="29" fillId="3" borderId="10" xfId="0" applyFont="1" applyFill="1" applyBorder="1" applyAlignment="1">
      <alignment horizontal="center" vertical="center"/>
    </xf>
    <xf numFmtId="0" fontId="29" fillId="3" borderId="15" xfId="0" applyFont="1" applyFill="1" applyBorder="1" applyAlignment="1">
      <alignment horizontal="center" vertical="center"/>
    </xf>
    <xf numFmtId="0" fontId="29" fillId="3" borderId="15" xfId="0" applyFont="1" applyFill="1" applyBorder="1" applyAlignment="1">
      <alignment horizontal="center" vertical="center" wrapText="1"/>
    </xf>
    <xf numFmtId="0" fontId="24" fillId="0" borderId="0" xfId="0" applyFont="1" applyAlignment="1">
      <alignment horizontal="center" vertical="center"/>
    </xf>
    <xf numFmtId="0" fontId="4" fillId="2" borderId="53"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4" fillId="3" borderId="27" xfId="0" applyFont="1" applyFill="1" applyBorder="1" applyAlignment="1">
      <alignment horizontal="center" vertical="center"/>
    </xf>
    <xf numFmtId="0" fontId="4" fillId="3" borderId="28" xfId="0" applyFont="1" applyFill="1" applyBorder="1" applyAlignment="1">
      <alignment horizontal="center" vertical="center"/>
    </xf>
    <xf numFmtId="0" fontId="4" fillId="3" borderId="29" xfId="0" applyFont="1" applyFill="1" applyBorder="1" applyAlignment="1">
      <alignment horizontal="center" vertical="center"/>
    </xf>
    <xf numFmtId="0" fontId="29" fillId="3" borderId="39" xfId="0" applyFont="1" applyFill="1" applyBorder="1" applyAlignment="1">
      <alignment horizontal="center" vertical="center"/>
    </xf>
    <xf numFmtId="0" fontId="29" fillId="3" borderId="37" xfId="0" applyFont="1" applyFill="1" applyBorder="1" applyAlignment="1">
      <alignment horizontal="center" vertical="center"/>
    </xf>
    <xf numFmtId="0" fontId="29" fillId="3" borderId="40" xfId="0" applyFont="1" applyFill="1" applyBorder="1" applyAlignment="1">
      <alignment horizontal="center" vertical="center"/>
    </xf>
    <xf numFmtId="0" fontId="29" fillId="3" borderId="51" xfId="0" applyFont="1" applyFill="1" applyBorder="1" applyAlignment="1">
      <alignment horizontal="center" vertical="center"/>
    </xf>
    <xf numFmtId="0" fontId="29" fillId="3" borderId="38" xfId="0" applyFont="1" applyFill="1" applyBorder="1" applyAlignment="1">
      <alignment horizontal="center" vertical="center"/>
    </xf>
    <xf numFmtId="0" fontId="29" fillId="3" borderId="52" xfId="0" applyFont="1" applyFill="1" applyBorder="1" applyAlignment="1">
      <alignment horizontal="center" vertical="center"/>
    </xf>
    <xf numFmtId="0" fontId="4" fillId="3" borderId="58" xfId="0" applyFont="1" applyFill="1" applyBorder="1" applyAlignment="1">
      <alignment horizontal="center" vertical="center"/>
    </xf>
    <xf numFmtId="0" fontId="4" fillId="3" borderId="59" xfId="0" applyFont="1" applyFill="1" applyBorder="1" applyAlignment="1">
      <alignment horizontal="center" vertical="center"/>
    </xf>
    <xf numFmtId="0" fontId="4" fillId="3" borderId="60" xfId="0" applyFont="1" applyFill="1" applyBorder="1" applyAlignment="1">
      <alignment horizontal="center" vertical="center"/>
    </xf>
    <xf numFmtId="0" fontId="2" fillId="42" borderId="0" xfId="0" applyFont="1" applyFill="1" applyAlignment="1">
      <alignment horizontal="center" vertical="center"/>
    </xf>
    <xf numFmtId="0" fontId="2" fillId="2" borderId="10"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5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31" fillId="42" borderId="0" xfId="0" applyFont="1" applyFill="1" applyAlignment="1">
      <alignment horizontal="center"/>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24" fillId="0" borderId="0" xfId="0" applyFont="1" applyAlignment="1">
      <alignment horizontal="left" vertical="center" wrapText="1"/>
    </xf>
    <xf numFmtId="0" fontId="2" fillId="2" borderId="18"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4" fillId="39" borderId="0" xfId="0" applyFont="1" applyFill="1" applyAlignment="1">
      <alignment horizontal="left" vertical="center" wrapText="1"/>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4" fillId="3" borderId="39" xfId="0" applyFont="1" applyFill="1" applyBorder="1" applyAlignment="1">
      <alignment horizontal="center" vertical="center"/>
    </xf>
    <xf numFmtId="0" fontId="4" fillId="3" borderId="37" xfId="0" applyFont="1" applyFill="1" applyBorder="1" applyAlignment="1">
      <alignment horizontal="center" vertical="center"/>
    </xf>
    <xf numFmtId="0" fontId="4" fillId="3" borderId="40" xfId="0" applyFont="1" applyFill="1" applyBorder="1" applyAlignment="1">
      <alignment horizontal="center" vertical="center"/>
    </xf>
    <xf numFmtId="0" fontId="2"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27" fillId="0" borderId="0" xfId="0" applyFont="1" applyAlignment="1">
      <alignment horizontal="center" vertical="center" wrapText="1"/>
    </xf>
    <xf numFmtId="0" fontId="3" fillId="0" borderId="0" xfId="0" applyFont="1" applyAlignment="1">
      <alignment horizontal="center" vertical="center" wrapText="1"/>
    </xf>
    <xf numFmtId="0" fontId="2" fillId="0" borderId="27" xfId="0" applyFont="1" applyBorder="1" applyAlignment="1">
      <alignment horizontal="center" vertical="center" wrapText="1"/>
    </xf>
    <xf numFmtId="0" fontId="2" fillId="0" borderId="29" xfId="0" applyFont="1" applyBorder="1" applyAlignment="1">
      <alignment horizontal="center" vertical="center" wrapText="1"/>
    </xf>
    <xf numFmtId="0" fontId="2" fillId="2" borderId="0" xfId="0" applyFont="1" applyFill="1" applyAlignment="1">
      <alignment horizontal="center" vertical="center"/>
    </xf>
    <xf numFmtId="0" fontId="2" fillId="40" borderId="0" xfId="0" applyFont="1" applyFill="1" applyBorder="1" applyAlignment="1">
      <alignment horizontal="center" vertical="center"/>
    </xf>
    <xf numFmtId="0" fontId="2" fillId="2" borderId="0" xfId="0" applyFont="1" applyFill="1" applyBorder="1" applyAlignment="1">
      <alignment horizontal="center" vertical="center"/>
    </xf>
    <xf numFmtId="0" fontId="24" fillId="0" borderId="0" xfId="0" applyFont="1" applyAlignment="1">
      <alignment horizontal="center"/>
    </xf>
    <xf numFmtId="0" fontId="2" fillId="40" borderId="0" xfId="0" applyFont="1" applyFill="1" applyBorder="1" applyAlignment="1">
      <alignment horizontal="center" vertical="center" wrapText="1"/>
    </xf>
    <xf numFmtId="164" fontId="2" fillId="0" borderId="1" xfId="0" applyNumberFormat="1" applyFont="1" applyBorder="1" applyAlignment="1">
      <alignment horizontal="center" vertical="center"/>
    </xf>
    <xf numFmtId="0" fontId="32" fillId="0" borderId="61" xfId="0" applyFont="1" applyBorder="1" applyAlignment="1">
      <alignment horizontal="left" vertical="top" wrapText="1"/>
    </xf>
    <xf numFmtId="0" fontId="33" fillId="0" borderId="2" xfId="0" applyFont="1" applyBorder="1" applyAlignment="1">
      <alignment horizontal="center" vertical="center"/>
    </xf>
    <xf numFmtId="0" fontId="34" fillId="0" borderId="61" xfId="0" applyFont="1" applyBorder="1" applyAlignment="1">
      <alignment horizontal="left" vertical="top" wrapText="1"/>
    </xf>
  </cellXfs>
  <cellStyles count="53">
    <cellStyle name="20% - Ênfase1" xfId="24" builtinId="30" customBuiltin="1"/>
    <cellStyle name="20% - Ênfase2" xfId="28" builtinId="34" customBuiltin="1"/>
    <cellStyle name="20% - Ênfase3" xfId="32" builtinId="38" customBuiltin="1"/>
    <cellStyle name="20% - Ênfase4" xfId="36" builtinId="42" customBuiltin="1"/>
    <cellStyle name="20% - Ênfase5" xfId="40" builtinId="46" customBuiltin="1"/>
    <cellStyle name="20% - Ênfase6" xfId="44" builtinId="50" customBuiltin="1"/>
    <cellStyle name="40% - Ênfase1" xfId="25" builtinId="31" customBuiltin="1"/>
    <cellStyle name="40% - Ênfase2" xfId="29" builtinId="35" customBuiltin="1"/>
    <cellStyle name="40% - Ênfase3" xfId="33" builtinId="39" customBuiltin="1"/>
    <cellStyle name="40% - Ênfase4" xfId="37" builtinId="43" customBuiltin="1"/>
    <cellStyle name="40% - Ênfase5" xfId="41" builtinId="47" customBuiltin="1"/>
    <cellStyle name="40% - Ênfase6" xfId="45" builtinId="51" customBuiltin="1"/>
    <cellStyle name="60% - Ênfase1" xfId="26" builtinId="32" customBuiltin="1"/>
    <cellStyle name="60% - Ênfase2" xfId="30" builtinId="36" customBuiltin="1"/>
    <cellStyle name="60% - Ênfase3" xfId="34" builtinId="40" customBuiltin="1"/>
    <cellStyle name="60% - Ênfase4" xfId="38" builtinId="44" customBuiltin="1"/>
    <cellStyle name="60% - Ênfase5" xfId="42" builtinId="48" customBuiltin="1"/>
    <cellStyle name="60% - Ênfase6" xfId="46" builtinId="52" customBuiltin="1"/>
    <cellStyle name="Bom" xfId="11" builtinId="26" customBuiltin="1"/>
    <cellStyle name="Cálculo" xfId="16" builtinId="22" customBuiltin="1"/>
    <cellStyle name="Célula de Verificação" xfId="18" builtinId="23" customBuiltin="1"/>
    <cellStyle name="Célula Vinculada" xfId="17" builtinId="24" customBuiltin="1"/>
    <cellStyle name="Ênfase1" xfId="23" builtinId="29" customBuiltin="1"/>
    <cellStyle name="Ênfase2" xfId="27" builtinId="33" customBuiltin="1"/>
    <cellStyle name="Ênfase3" xfId="31" builtinId="37" customBuiltin="1"/>
    <cellStyle name="Ênfase4" xfId="35" builtinId="41" customBuiltin="1"/>
    <cellStyle name="Ênfase5" xfId="39" builtinId="45" customBuiltin="1"/>
    <cellStyle name="Ênfase6" xfId="43" builtinId="49" customBuiltin="1"/>
    <cellStyle name="Entrada" xfId="14" builtinId="20" customBuiltin="1"/>
    <cellStyle name="Neutro" xfId="13" builtinId="28" customBuiltin="1"/>
    <cellStyle name="Normal" xfId="0" builtinId="0"/>
    <cellStyle name="Normal 2" xfId="48" xr:uid="{00000000-0005-0000-0000-000020000000}"/>
    <cellStyle name="Nota" xfId="20" builtinId="10" customBuiltin="1"/>
    <cellStyle name="Porcentagem" xfId="1" builtinId="5"/>
    <cellStyle name="Ruim" xfId="12" builtinId="27" customBuiltin="1"/>
    <cellStyle name="Saída" xfId="15" builtinId="21" customBuiltin="1"/>
    <cellStyle name="Texto de Aviso" xfId="19" builtinId="11" customBuiltin="1"/>
    <cellStyle name="Texto Explicativo" xfId="21" builtinId="53" customBuiltin="1"/>
    <cellStyle name="Título" xfId="6" builtinId="15" customBuiltin="1"/>
    <cellStyle name="Título 1" xfId="7" builtinId="16" customBuiltin="1"/>
    <cellStyle name="Título 2" xfId="8" builtinId="17" customBuiltin="1"/>
    <cellStyle name="Título 3" xfId="9" builtinId="18" customBuiltin="1"/>
    <cellStyle name="Título 4" xfId="10" builtinId="19" customBuiltin="1"/>
    <cellStyle name="Total" xfId="22" builtinId="25" customBuiltin="1"/>
    <cellStyle name="Vírgula" xfId="2" builtinId="3"/>
    <cellStyle name="Vírgula 2" xfId="3" xr:uid="{00000000-0005-0000-0000-00002D000000}"/>
    <cellStyle name="Vírgula 3" xfId="5" xr:uid="{00000000-0005-0000-0000-00002E000000}"/>
    <cellStyle name="Vírgula 3 2" xfId="51" xr:uid="{00000000-0005-0000-0000-00002F000000}"/>
    <cellStyle name="Vírgula 4" xfId="4" xr:uid="{00000000-0005-0000-0000-000030000000}"/>
    <cellStyle name="Vírgula 4 2" xfId="50" xr:uid="{00000000-0005-0000-0000-000031000000}"/>
    <cellStyle name="Vírgula 5" xfId="47" xr:uid="{00000000-0005-0000-0000-000032000000}"/>
    <cellStyle name="Vírgula 5 2" xfId="52" xr:uid="{00000000-0005-0000-0000-000033000000}"/>
    <cellStyle name="Vírgula 6" xfId="49" xr:uid="{00000000-0005-0000-0000-00003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44"/>
  <sheetViews>
    <sheetView showGridLines="0" tabSelected="1" topLeftCell="A19" zoomScale="115" zoomScaleNormal="115" workbookViewId="0">
      <selection activeCell="A35" sqref="A35:XFD35"/>
    </sheetView>
  </sheetViews>
  <sheetFormatPr defaultRowHeight="24" customHeight="1" x14ac:dyDescent="0.25"/>
  <cols>
    <col min="1" max="1" width="32.140625" style="40" customWidth="1"/>
    <col min="2" max="2" width="19.28515625" style="40" bestFit="1" customWidth="1"/>
    <col min="3" max="4" width="22.28515625" style="40" bestFit="1" customWidth="1"/>
    <col min="5" max="5" width="18.5703125" style="40" bestFit="1" customWidth="1"/>
    <col min="6" max="6" width="17.7109375" style="40" customWidth="1"/>
    <col min="7" max="7" width="15.85546875" style="40" customWidth="1"/>
    <col min="8" max="16384" width="9.140625" style="40"/>
  </cols>
  <sheetData>
    <row r="1" spans="1:8" ht="24" customHeight="1" x14ac:dyDescent="0.35">
      <c r="A1" s="300" t="s">
        <v>259</v>
      </c>
      <c r="B1" s="300"/>
      <c r="C1" s="300"/>
      <c r="D1" s="300"/>
      <c r="E1" s="300"/>
      <c r="F1" s="300"/>
      <c r="G1" s="300"/>
      <c r="H1" s="300"/>
    </row>
    <row r="2" spans="1:8" ht="24" customHeight="1" x14ac:dyDescent="0.35">
      <c r="A2" s="300" t="s">
        <v>260</v>
      </c>
      <c r="B2" s="300"/>
      <c r="C2" s="300"/>
      <c r="D2" s="300"/>
      <c r="E2" s="300"/>
      <c r="F2" s="300"/>
      <c r="G2" s="300"/>
      <c r="H2" s="300"/>
    </row>
    <row r="3" spans="1:8" ht="177" customHeight="1" x14ac:dyDescent="0.25">
      <c r="A3" s="304" t="s">
        <v>280</v>
      </c>
      <c r="B3" s="304"/>
      <c r="C3" s="304"/>
      <c r="D3" s="304"/>
      <c r="E3" s="304"/>
      <c r="F3" s="304"/>
      <c r="G3" s="304"/>
      <c r="H3" s="304"/>
    </row>
    <row r="4" spans="1:8" ht="24" customHeight="1" x14ac:dyDescent="0.25">
      <c r="A4" s="267"/>
      <c r="B4" s="267"/>
      <c r="C4" s="267"/>
      <c r="D4" s="267"/>
      <c r="E4" s="267"/>
      <c r="F4" s="267"/>
      <c r="G4" s="266"/>
      <c r="H4" s="266"/>
    </row>
    <row r="5" spans="1:8" ht="24" customHeight="1" x14ac:dyDescent="0.25">
      <c r="A5" s="293" t="s">
        <v>5</v>
      </c>
      <c r="B5" s="293"/>
      <c r="C5" s="293"/>
      <c r="D5" s="293"/>
      <c r="E5" s="293"/>
      <c r="F5" s="293"/>
      <c r="G5" s="293"/>
      <c r="H5" s="293"/>
    </row>
    <row r="6" spans="1:8" ht="40.5" customHeight="1" x14ac:dyDescent="0.25">
      <c r="A6" s="304" t="s">
        <v>266</v>
      </c>
      <c r="B6" s="304"/>
      <c r="C6" s="304"/>
      <c r="D6" s="304"/>
      <c r="E6" s="304"/>
      <c r="F6" s="304"/>
      <c r="G6" s="304"/>
      <c r="H6" s="304"/>
    </row>
    <row r="7" spans="1:8" ht="24" customHeight="1" x14ac:dyDescent="0.25">
      <c r="A7" s="164"/>
      <c r="B7" s="164"/>
      <c r="C7" s="164"/>
      <c r="D7" s="164"/>
      <c r="E7" s="164"/>
      <c r="F7" s="164"/>
      <c r="G7" s="159"/>
      <c r="H7" s="159"/>
    </row>
    <row r="8" spans="1:8" ht="24" customHeight="1" x14ac:dyDescent="0.25">
      <c r="A8" s="298" t="s">
        <v>0</v>
      </c>
      <c r="B8" s="299"/>
      <c r="C8" s="299"/>
      <c r="D8" s="299"/>
      <c r="E8" s="299"/>
      <c r="F8" s="299"/>
      <c r="G8" s="299"/>
      <c r="H8" s="299"/>
    </row>
    <row r="9" spans="1:8" ht="33.75" customHeight="1" x14ac:dyDescent="0.25">
      <c r="A9" s="304" t="s">
        <v>281</v>
      </c>
      <c r="B9" s="304"/>
      <c r="C9" s="304"/>
      <c r="D9" s="304"/>
      <c r="E9" s="304"/>
      <c r="F9" s="304"/>
      <c r="G9" s="304"/>
      <c r="H9" s="304"/>
    </row>
    <row r="10" spans="1:8" ht="24" customHeight="1" thickBot="1" x14ac:dyDescent="0.3"/>
    <row r="11" spans="1:8" ht="24" customHeight="1" thickBot="1" x14ac:dyDescent="0.3">
      <c r="A11" s="313" t="s">
        <v>0</v>
      </c>
      <c r="B11" s="315"/>
    </row>
    <row r="12" spans="1:8" ht="24" customHeight="1" thickBot="1" x14ac:dyDescent="0.3">
      <c r="A12" s="336" t="s">
        <v>289</v>
      </c>
      <c r="B12" s="333">
        <v>2062.39</v>
      </c>
    </row>
    <row r="13" spans="1:8" ht="24" customHeight="1" thickBot="1" x14ac:dyDescent="0.3">
      <c r="A13" s="334" t="s">
        <v>290</v>
      </c>
      <c r="B13" s="333">
        <v>2062.39</v>
      </c>
    </row>
    <row r="14" spans="1:8" ht="24" customHeight="1" thickBot="1" x14ac:dyDescent="0.3">
      <c r="A14" s="334" t="s">
        <v>291</v>
      </c>
      <c r="B14" s="333">
        <v>2062.39</v>
      </c>
    </row>
    <row r="17" spans="1:8" ht="24" customHeight="1" x14ac:dyDescent="0.25">
      <c r="A17" s="298" t="s">
        <v>145</v>
      </c>
      <c r="B17" s="299"/>
      <c r="C17" s="299"/>
      <c r="D17" s="299"/>
      <c r="E17" s="299"/>
      <c r="F17" s="299"/>
      <c r="G17" s="299"/>
      <c r="H17" s="299"/>
    </row>
    <row r="18" spans="1:8" ht="72" customHeight="1" x14ac:dyDescent="0.25">
      <c r="A18" s="304" t="s">
        <v>267</v>
      </c>
      <c r="B18" s="304"/>
      <c r="C18" s="304"/>
      <c r="D18" s="304"/>
      <c r="E18" s="304"/>
      <c r="F18" s="304"/>
      <c r="G18" s="304"/>
      <c r="H18" s="304"/>
    </row>
    <row r="19" spans="1:8" ht="24" customHeight="1" thickBot="1" x14ac:dyDescent="0.3">
      <c r="A19" s="159"/>
      <c r="B19" s="159"/>
      <c r="C19" s="159"/>
      <c r="D19" s="159"/>
      <c r="F19" s="159"/>
    </row>
    <row r="20" spans="1:8" ht="24" customHeight="1" thickBot="1" x14ac:dyDescent="0.3">
      <c r="A20" s="294" t="s">
        <v>292</v>
      </c>
      <c r="B20" s="295"/>
      <c r="C20" s="295"/>
      <c r="D20" s="296"/>
    </row>
    <row r="21" spans="1:8" ht="24" customHeight="1" thickBot="1" x14ac:dyDescent="0.3">
      <c r="A21" s="50" t="s">
        <v>3</v>
      </c>
      <c r="B21" s="51" t="s">
        <v>1</v>
      </c>
      <c r="C21" s="51" t="s">
        <v>2</v>
      </c>
      <c r="D21" s="52" t="s">
        <v>4</v>
      </c>
    </row>
    <row r="22" spans="1:8" ht="24" customHeight="1" thickBot="1" x14ac:dyDescent="0.3">
      <c r="A22" s="335" t="s">
        <v>150</v>
      </c>
      <c r="B22" s="120">
        <f>B12</f>
        <v>2062.39</v>
      </c>
      <c r="C22" s="117">
        <v>0.3</v>
      </c>
      <c r="D22" s="128">
        <f t="shared" ref="D22:D27" si="0">B22*C22</f>
        <v>618.71699999999998</v>
      </c>
    </row>
    <row r="23" spans="1:8" ht="24" hidden="1" customHeight="1" x14ac:dyDescent="0.25">
      <c r="A23" s="114" t="s">
        <v>153</v>
      </c>
      <c r="B23" s="121"/>
      <c r="C23" s="118">
        <f>C22</f>
        <v>0.3</v>
      </c>
      <c r="D23" s="129">
        <f t="shared" si="0"/>
        <v>0</v>
      </c>
    </row>
    <row r="24" spans="1:8" ht="24" hidden="1" customHeight="1" thickBot="1" x14ac:dyDescent="0.3">
      <c r="A24" s="123" t="s">
        <v>154</v>
      </c>
      <c r="B24" s="124"/>
      <c r="C24" s="125">
        <f>C23</f>
        <v>0.3</v>
      </c>
      <c r="D24" s="130">
        <f t="shared" si="0"/>
        <v>0</v>
      </c>
    </row>
    <row r="25" spans="1:8" ht="24" customHeight="1" x14ac:dyDescent="0.25">
      <c r="A25" s="112" t="s">
        <v>151</v>
      </c>
      <c r="B25" s="120"/>
      <c r="C25" s="117">
        <f>C24</f>
        <v>0.3</v>
      </c>
      <c r="D25" s="128">
        <f t="shared" si="0"/>
        <v>0</v>
      </c>
    </row>
    <row r="26" spans="1:8" ht="24" customHeight="1" x14ac:dyDescent="0.25">
      <c r="A26" s="114" t="s">
        <v>152</v>
      </c>
      <c r="B26" s="121"/>
      <c r="C26" s="118">
        <f>C25</f>
        <v>0.3</v>
      </c>
      <c r="D26" s="129">
        <f t="shared" si="0"/>
        <v>0</v>
      </c>
    </row>
    <row r="27" spans="1:8" ht="24" customHeight="1" thickBot="1" x14ac:dyDescent="0.3">
      <c r="A27" s="111" t="s">
        <v>156</v>
      </c>
      <c r="B27" s="122"/>
      <c r="C27" s="119">
        <f>C26</f>
        <v>0.3</v>
      </c>
      <c r="D27" s="131">
        <f t="shared" si="0"/>
        <v>0</v>
      </c>
      <c r="G27" s="159"/>
      <c r="H27" s="159"/>
    </row>
    <row r="30" spans="1:8" ht="24" customHeight="1" x14ac:dyDescent="0.25">
      <c r="A30" s="298" t="s">
        <v>6</v>
      </c>
      <c r="B30" s="299"/>
      <c r="C30" s="299"/>
      <c r="D30" s="299"/>
      <c r="E30" s="299"/>
      <c r="F30" s="299"/>
      <c r="G30" s="299"/>
      <c r="H30" s="299"/>
    </row>
    <row r="31" spans="1:8" ht="69.75" customHeight="1" x14ac:dyDescent="0.25">
      <c r="A31" s="304" t="s">
        <v>282</v>
      </c>
      <c r="B31" s="304"/>
      <c r="C31" s="304"/>
      <c r="D31" s="304"/>
      <c r="E31" s="304"/>
      <c r="F31" s="304"/>
      <c r="G31" s="304"/>
      <c r="H31" s="304"/>
    </row>
    <row r="32" spans="1:8" ht="24" customHeight="1" thickBot="1" x14ac:dyDescent="0.3"/>
    <row r="33" spans="1:8" ht="24" customHeight="1" thickBot="1" x14ac:dyDescent="0.3">
      <c r="A33" s="301" t="s">
        <v>6</v>
      </c>
      <c r="B33" s="302"/>
      <c r="C33" s="302"/>
      <c r="D33" s="302"/>
      <c r="E33" s="303"/>
    </row>
    <row r="34" spans="1:8" ht="24" customHeight="1" thickBot="1" x14ac:dyDescent="0.3">
      <c r="A34" s="50" t="s">
        <v>3</v>
      </c>
      <c r="B34" s="51" t="s">
        <v>8</v>
      </c>
      <c r="C34" s="51" t="s">
        <v>9</v>
      </c>
      <c r="D34" s="51" t="s">
        <v>2</v>
      </c>
      <c r="E34" s="52" t="s">
        <v>4</v>
      </c>
    </row>
    <row r="35" spans="1:8" ht="24" customHeight="1" x14ac:dyDescent="0.25">
      <c r="A35" s="112" t="s">
        <v>153</v>
      </c>
      <c r="B35" s="120">
        <f>B12+D23</f>
        <v>2062.39</v>
      </c>
      <c r="C35" s="126">
        <f>7/12</f>
        <v>0.58333333333333337</v>
      </c>
      <c r="D35" s="117"/>
      <c r="E35" s="128">
        <f>B35*C35*D35</f>
        <v>0</v>
      </c>
    </row>
    <row r="36" spans="1:8" ht="24" customHeight="1" thickBot="1" x14ac:dyDescent="0.3">
      <c r="A36" s="111" t="s">
        <v>152</v>
      </c>
      <c r="B36" s="122">
        <f>B13+D26</f>
        <v>2062.39</v>
      </c>
      <c r="C36" s="127">
        <f>7/12</f>
        <v>0.58333333333333337</v>
      </c>
      <c r="D36" s="119">
        <f>D35</f>
        <v>0</v>
      </c>
      <c r="E36" s="131">
        <f>B36*C36*D36</f>
        <v>0</v>
      </c>
    </row>
    <row r="37" spans="1:8" ht="24" customHeight="1" thickBot="1" x14ac:dyDescent="0.3">
      <c r="A37" s="301" t="s">
        <v>10</v>
      </c>
      <c r="B37" s="302"/>
      <c r="C37" s="302"/>
      <c r="D37" s="302"/>
      <c r="E37" s="303"/>
    </row>
    <row r="38" spans="1:8" ht="24" customHeight="1" thickBot="1" x14ac:dyDescent="0.3">
      <c r="A38" s="50" t="s">
        <v>3</v>
      </c>
      <c r="B38" s="51" t="s">
        <v>8</v>
      </c>
      <c r="C38" s="51" t="s">
        <v>9</v>
      </c>
      <c r="D38" s="51" t="s">
        <v>2</v>
      </c>
      <c r="E38" s="52" t="s">
        <v>4</v>
      </c>
    </row>
    <row r="39" spans="1:8" ht="24" customHeight="1" x14ac:dyDescent="0.25">
      <c r="A39" s="112" t="s">
        <v>153</v>
      </c>
      <c r="B39" s="120">
        <f>B12+D23</f>
        <v>2062.39</v>
      </c>
      <c r="C39" s="126">
        <f>1/12</f>
        <v>8.3333333333333329E-2</v>
      </c>
      <c r="D39" s="117">
        <f>1+D35</f>
        <v>1</v>
      </c>
      <c r="E39" s="128">
        <f>B39*C39*D39</f>
        <v>171.86583333333331</v>
      </c>
    </row>
    <row r="40" spans="1:8" ht="24" customHeight="1" thickBot="1" x14ac:dyDescent="0.3">
      <c r="A40" s="111" t="s">
        <v>152</v>
      </c>
      <c r="B40" s="122">
        <f>B13+D26</f>
        <v>2062.39</v>
      </c>
      <c r="C40" s="127">
        <f>1/12</f>
        <v>8.3333333333333329E-2</v>
      </c>
      <c r="D40" s="119">
        <f>1+D36</f>
        <v>1</v>
      </c>
      <c r="E40" s="131">
        <f>B40*C40*D40</f>
        <v>171.86583333333331</v>
      </c>
    </row>
    <row r="41" spans="1:8" ht="33.75" customHeight="1" thickBot="1" x14ac:dyDescent="0.3"/>
    <row r="42" spans="1:8" ht="24" customHeight="1" thickBot="1" x14ac:dyDescent="0.3">
      <c r="A42" s="294" t="s">
        <v>7</v>
      </c>
      <c r="B42" s="295"/>
      <c r="C42" s="295"/>
      <c r="D42" s="296"/>
    </row>
    <row r="43" spans="1:8" ht="30.75" customHeight="1" thickBot="1" x14ac:dyDescent="0.3">
      <c r="A43" s="50" t="s">
        <v>3</v>
      </c>
      <c r="B43" s="51" t="s">
        <v>11</v>
      </c>
      <c r="C43" s="22" t="s">
        <v>12</v>
      </c>
      <c r="D43" s="52" t="s">
        <v>4</v>
      </c>
    </row>
    <row r="44" spans="1:8" ht="24" customHeight="1" x14ac:dyDescent="0.25">
      <c r="A44" s="112" t="s">
        <v>153</v>
      </c>
      <c r="B44" s="120">
        <f>E35</f>
        <v>0</v>
      </c>
      <c r="C44" s="120">
        <f>E39</f>
        <v>171.86583333333331</v>
      </c>
      <c r="D44" s="128">
        <f>SUM(B44:C44)</f>
        <v>171.86583333333331</v>
      </c>
    </row>
    <row r="45" spans="1:8" ht="24" customHeight="1" thickBot="1" x14ac:dyDescent="0.3">
      <c r="A45" s="111" t="s">
        <v>152</v>
      </c>
      <c r="B45" s="122">
        <f>E36</f>
        <v>0</v>
      </c>
      <c r="C45" s="122">
        <f>E40</f>
        <v>171.86583333333331</v>
      </c>
      <c r="D45" s="131">
        <f>SUM(B45:C45)</f>
        <v>171.86583333333331</v>
      </c>
      <c r="G45" s="159"/>
      <c r="H45" s="159"/>
    </row>
    <row r="47" spans="1:8" ht="24" customHeight="1" x14ac:dyDescent="0.25">
      <c r="A47" s="319" t="s">
        <v>13</v>
      </c>
      <c r="B47" s="319"/>
      <c r="C47" s="319"/>
      <c r="D47" s="319"/>
      <c r="E47" s="159"/>
      <c r="F47" s="159"/>
    </row>
    <row r="48" spans="1:8" ht="48" customHeight="1" x14ac:dyDescent="0.25">
      <c r="A48" s="304" t="s">
        <v>268</v>
      </c>
      <c r="B48" s="304"/>
      <c r="C48" s="304"/>
      <c r="D48" s="304"/>
      <c r="E48" s="304"/>
      <c r="F48" s="304"/>
    </row>
    <row r="49" spans="1:8" ht="24" customHeight="1" thickBot="1" x14ac:dyDescent="0.3"/>
    <row r="50" spans="1:8" ht="24" customHeight="1" thickBot="1" x14ac:dyDescent="0.3">
      <c r="A50" s="294" t="s">
        <v>13</v>
      </c>
      <c r="B50" s="295"/>
      <c r="C50" s="295"/>
      <c r="D50" s="296"/>
    </row>
    <row r="51" spans="1:8" ht="24" customHeight="1" thickBot="1" x14ac:dyDescent="0.3">
      <c r="A51" s="50" t="s">
        <v>3</v>
      </c>
      <c r="B51" s="51" t="s">
        <v>1</v>
      </c>
      <c r="C51" s="51" t="s">
        <v>2</v>
      </c>
      <c r="D51" s="52" t="s">
        <v>4</v>
      </c>
    </row>
    <row r="52" spans="1:8" ht="24" customHeight="1" x14ac:dyDescent="0.25">
      <c r="A52" s="4" t="s">
        <v>150</v>
      </c>
      <c r="B52" s="5"/>
      <c r="C52" s="5"/>
      <c r="D52" s="6"/>
    </row>
    <row r="53" spans="1:8" ht="24" customHeight="1" x14ac:dyDescent="0.25">
      <c r="A53" s="7" t="s">
        <v>153</v>
      </c>
      <c r="B53" s="8"/>
      <c r="C53" s="8"/>
      <c r="D53" s="9"/>
    </row>
    <row r="54" spans="1:8" ht="24" customHeight="1" thickBot="1" x14ac:dyDescent="0.3">
      <c r="A54" s="2" t="s">
        <v>155</v>
      </c>
      <c r="B54" s="10"/>
      <c r="C54" s="10"/>
      <c r="D54" s="3"/>
    </row>
    <row r="55" spans="1:8" ht="24" customHeight="1" x14ac:dyDescent="0.25">
      <c r="A55" s="4" t="s">
        <v>151</v>
      </c>
      <c r="B55" s="5"/>
      <c r="C55" s="5"/>
      <c r="D55" s="6"/>
    </row>
    <row r="56" spans="1:8" ht="24" customHeight="1" x14ac:dyDescent="0.25">
      <c r="A56" s="7" t="s">
        <v>152</v>
      </c>
      <c r="B56" s="8"/>
      <c r="C56" s="8"/>
      <c r="D56" s="9"/>
    </row>
    <row r="57" spans="1:8" ht="24" customHeight="1" thickBot="1" x14ac:dyDescent="0.3">
      <c r="A57" s="2" t="s">
        <v>156</v>
      </c>
      <c r="B57" s="10"/>
      <c r="C57" s="10"/>
      <c r="D57" s="3"/>
      <c r="H57" s="159"/>
    </row>
    <row r="59" spans="1:8" ht="24" customHeight="1" x14ac:dyDescent="0.25">
      <c r="A59" s="293" t="s">
        <v>5</v>
      </c>
      <c r="B59" s="293"/>
      <c r="C59" s="293"/>
      <c r="D59" s="293"/>
      <c r="E59" s="293"/>
      <c r="F59" s="293"/>
      <c r="G59" s="293"/>
      <c r="H59" s="293"/>
    </row>
    <row r="60" spans="1:8" ht="42" customHeight="1" x14ac:dyDescent="0.25">
      <c r="A60" s="324" t="s">
        <v>148</v>
      </c>
      <c r="B60" s="324"/>
      <c r="C60" s="324"/>
      <c r="D60" s="324"/>
      <c r="E60" s="324"/>
      <c r="F60" s="324"/>
      <c r="G60" s="324"/>
      <c r="H60" s="324"/>
    </row>
    <row r="61" spans="1:8" ht="30.75" customHeight="1" thickBot="1" x14ac:dyDescent="0.3"/>
    <row r="62" spans="1:8" ht="24" customHeight="1" thickBot="1" x14ac:dyDescent="0.3">
      <c r="A62" s="301" t="s">
        <v>5</v>
      </c>
      <c r="B62" s="302"/>
      <c r="C62" s="302"/>
      <c r="D62" s="302"/>
      <c r="E62" s="302"/>
      <c r="F62" s="302"/>
      <c r="G62" s="303"/>
    </row>
    <row r="63" spans="1:8" ht="48" thickBot="1" x14ac:dyDescent="0.3">
      <c r="A63" s="47" t="s">
        <v>3</v>
      </c>
      <c r="B63" s="48" t="s">
        <v>14</v>
      </c>
      <c r="C63" s="270" t="s">
        <v>149</v>
      </c>
      <c r="D63" s="160" t="s">
        <v>159</v>
      </c>
      <c r="E63" s="48" t="s">
        <v>11</v>
      </c>
      <c r="F63" s="48" t="s">
        <v>15</v>
      </c>
      <c r="G63" s="49" t="s">
        <v>16</v>
      </c>
    </row>
    <row r="64" spans="1:8" ht="24" customHeight="1" x14ac:dyDescent="0.25">
      <c r="A64" s="112" t="s">
        <v>150</v>
      </c>
      <c r="B64" s="120">
        <f>B12</f>
        <v>2062.39</v>
      </c>
      <c r="C64" s="120" t="e">
        <f>#REF!</f>
        <v>#REF!</v>
      </c>
      <c r="D64" s="120">
        <f>D22</f>
        <v>618.71699999999998</v>
      </c>
      <c r="E64" s="113"/>
      <c r="F64" s="145">
        <f t="shared" ref="F64:F69" si="1">D52</f>
        <v>0</v>
      </c>
      <c r="G64" s="128" t="e">
        <f>SUM(B64:F64)</f>
        <v>#REF!</v>
      </c>
    </row>
    <row r="65" spans="1:8" ht="24" customHeight="1" x14ac:dyDescent="0.25">
      <c r="A65" s="114" t="s">
        <v>153</v>
      </c>
      <c r="B65" s="121">
        <f>B12</f>
        <v>2062.39</v>
      </c>
      <c r="C65" s="121" t="e">
        <f>#REF!</f>
        <v>#REF!</v>
      </c>
      <c r="D65" s="121">
        <f>D23</f>
        <v>0</v>
      </c>
      <c r="E65" s="121">
        <f>D44</f>
        <v>171.86583333333331</v>
      </c>
      <c r="F65" s="146">
        <f t="shared" si="1"/>
        <v>0</v>
      </c>
      <c r="G65" s="129" t="e">
        <f t="shared" ref="G65:G69" si="2">SUM(B65:F65)</f>
        <v>#REF!</v>
      </c>
    </row>
    <row r="66" spans="1:8" ht="24" customHeight="1" thickBot="1" x14ac:dyDescent="0.3">
      <c r="A66" s="123" t="s">
        <v>155</v>
      </c>
      <c r="B66" s="124">
        <f>B12</f>
        <v>2062.39</v>
      </c>
      <c r="C66" s="124" t="e">
        <f>#REF!</f>
        <v>#REF!</v>
      </c>
      <c r="D66" s="124">
        <f>D24</f>
        <v>0</v>
      </c>
      <c r="E66" s="138"/>
      <c r="F66" s="148">
        <f t="shared" si="1"/>
        <v>0</v>
      </c>
      <c r="G66" s="130" t="e">
        <f t="shared" si="2"/>
        <v>#REF!</v>
      </c>
    </row>
    <row r="67" spans="1:8" ht="24" customHeight="1" x14ac:dyDescent="0.25">
      <c r="A67" s="112" t="s">
        <v>151</v>
      </c>
      <c r="B67" s="120">
        <f>B13</f>
        <v>2062.39</v>
      </c>
      <c r="C67" s="120" t="e">
        <f>#REF!</f>
        <v>#REF!</v>
      </c>
      <c r="D67" s="120">
        <f t="shared" ref="D67:D69" si="3">D25</f>
        <v>0</v>
      </c>
      <c r="E67" s="113"/>
      <c r="F67" s="145">
        <f t="shared" si="1"/>
        <v>0</v>
      </c>
      <c r="G67" s="128" t="e">
        <f t="shared" si="2"/>
        <v>#REF!</v>
      </c>
    </row>
    <row r="68" spans="1:8" ht="24" customHeight="1" x14ac:dyDescent="0.25">
      <c r="A68" s="114" t="s">
        <v>152</v>
      </c>
      <c r="B68" s="121">
        <f>B13</f>
        <v>2062.39</v>
      </c>
      <c r="C68" s="121" t="e">
        <f>#REF!</f>
        <v>#REF!</v>
      </c>
      <c r="D68" s="121">
        <f t="shared" si="3"/>
        <v>0</v>
      </c>
      <c r="E68" s="121">
        <f>D45</f>
        <v>171.86583333333331</v>
      </c>
      <c r="F68" s="146">
        <f t="shared" si="1"/>
        <v>0</v>
      </c>
      <c r="G68" s="129" t="e">
        <f t="shared" si="2"/>
        <v>#REF!</v>
      </c>
    </row>
    <row r="69" spans="1:8" ht="24" customHeight="1" thickBot="1" x14ac:dyDescent="0.3">
      <c r="A69" s="111" t="s">
        <v>156</v>
      </c>
      <c r="B69" s="122">
        <f>B13</f>
        <v>2062.39</v>
      </c>
      <c r="C69" s="122" t="e">
        <f>#REF!</f>
        <v>#REF!</v>
      </c>
      <c r="D69" s="122">
        <f t="shared" si="3"/>
        <v>0</v>
      </c>
      <c r="E69" s="116"/>
      <c r="F69" s="147">
        <f t="shared" si="1"/>
        <v>0</v>
      </c>
      <c r="G69" s="131" t="e">
        <f t="shared" si="2"/>
        <v>#REF!</v>
      </c>
      <c r="H69" s="159"/>
    </row>
    <row r="71" spans="1:8" ht="24" customHeight="1" x14ac:dyDescent="0.25">
      <c r="A71" s="293" t="s">
        <v>141</v>
      </c>
      <c r="B71" s="293"/>
      <c r="C71" s="293"/>
      <c r="D71" s="293"/>
      <c r="E71" s="293"/>
      <c r="F71" s="293"/>
      <c r="G71" s="293"/>
      <c r="H71" s="293"/>
    </row>
    <row r="73" spans="1:8" ht="24" customHeight="1" x14ac:dyDescent="0.25">
      <c r="A73" s="298" t="s">
        <v>144</v>
      </c>
      <c r="B73" s="299"/>
      <c r="C73" s="299"/>
      <c r="D73" s="299"/>
      <c r="E73" s="299"/>
      <c r="F73" s="299"/>
      <c r="G73" s="299"/>
      <c r="H73" s="299"/>
    </row>
    <row r="74" spans="1:8" ht="16.5" thickBot="1" x14ac:dyDescent="0.3"/>
    <row r="75" spans="1:8" ht="31.5" customHeight="1" thickBot="1" x14ac:dyDescent="0.3">
      <c r="A75" s="297" t="s">
        <v>157</v>
      </c>
      <c r="B75" s="295"/>
      <c r="C75" s="295"/>
      <c r="D75" s="296"/>
      <c r="E75" s="165"/>
    </row>
    <row r="76" spans="1:8" ht="32.25" thickBot="1" x14ac:dyDescent="0.3">
      <c r="A76" s="23" t="s">
        <v>3</v>
      </c>
      <c r="B76" s="24" t="s">
        <v>1</v>
      </c>
      <c r="C76" s="158" t="s">
        <v>143</v>
      </c>
      <c r="D76" s="25" t="s">
        <v>4</v>
      </c>
    </row>
    <row r="77" spans="1:8" ht="24" customHeight="1" x14ac:dyDescent="0.25">
      <c r="A77" s="112" t="s">
        <v>150</v>
      </c>
      <c r="B77" s="120" t="e">
        <f t="shared" ref="B77:B82" si="4">G64</f>
        <v>#REF!</v>
      </c>
      <c r="C77" s="134">
        <f>1/12</f>
        <v>8.3333333333333329E-2</v>
      </c>
      <c r="D77" s="128" t="e">
        <f>B77*C77</f>
        <v>#REF!</v>
      </c>
    </row>
    <row r="78" spans="1:8" ht="24" customHeight="1" x14ac:dyDescent="0.25">
      <c r="A78" s="114" t="s">
        <v>153</v>
      </c>
      <c r="B78" s="121" t="e">
        <f t="shared" si="4"/>
        <v>#REF!</v>
      </c>
      <c r="C78" s="132">
        <f t="shared" ref="C78:C82" si="5">1/12</f>
        <v>8.3333333333333329E-2</v>
      </c>
      <c r="D78" s="129" t="e">
        <f t="shared" ref="D78:D82" si="6">B78*C78</f>
        <v>#REF!</v>
      </c>
    </row>
    <row r="79" spans="1:8" ht="24" customHeight="1" thickBot="1" x14ac:dyDescent="0.3">
      <c r="A79" s="123" t="s">
        <v>155</v>
      </c>
      <c r="B79" s="124" t="e">
        <f t="shared" si="4"/>
        <v>#REF!</v>
      </c>
      <c r="C79" s="137">
        <f t="shared" si="5"/>
        <v>8.3333333333333329E-2</v>
      </c>
      <c r="D79" s="130" t="e">
        <f t="shared" si="6"/>
        <v>#REF!</v>
      </c>
    </row>
    <row r="80" spans="1:8" ht="24" customHeight="1" x14ac:dyDescent="0.25">
      <c r="A80" s="112" t="s">
        <v>151</v>
      </c>
      <c r="B80" s="120" t="e">
        <f t="shared" si="4"/>
        <v>#REF!</v>
      </c>
      <c r="C80" s="134">
        <f t="shared" si="5"/>
        <v>8.3333333333333329E-2</v>
      </c>
      <c r="D80" s="128" t="e">
        <f t="shared" si="6"/>
        <v>#REF!</v>
      </c>
    </row>
    <row r="81" spans="1:5" ht="24" customHeight="1" x14ac:dyDescent="0.25">
      <c r="A81" s="114" t="s">
        <v>152</v>
      </c>
      <c r="B81" s="121" t="e">
        <f t="shared" si="4"/>
        <v>#REF!</v>
      </c>
      <c r="C81" s="132">
        <f t="shared" si="5"/>
        <v>8.3333333333333329E-2</v>
      </c>
      <c r="D81" s="129" t="e">
        <f t="shared" si="6"/>
        <v>#REF!</v>
      </c>
    </row>
    <row r="82" spans="1:5" ht="24" customHeight="1" thickBot="1" x14ac:dyDescent="0.3">
      <c r="A82" s="111" t="s">
        <v>156</v>
      </c>
      <c r="B82" s="122" t="e">
        <f t="shared" si="4"/>
        <v>#REF!</v>
      </c>
      <c r="C82" s="133">
        <f t="shared" si="5"/>
        <v>8.3333333333333329E-2</v>
      </c>
      <c r="D82" s="131" t="e">
        <f t="shared" si="6"/>
        <v>#REF!</v>
      </c>
    </row>
    <row r="83" spans="1:5" ht="16.5" thickBot="1" x14ac:dyDescent="0.3"/>
    <row r="84" spans="1:5" ht="36.75" customHeight="1" thickBot="1" x14ac:dyDescent="0.3">
      <c r="A84" s="297" t="s">
        <v>158</v>
      </c>
      <c r="B84" s="295"/>
      <c r="C84" s="295"/>
      <c r="D84" s="296"/>
    </row>
    <row r="85" spans="1:5" ht="30.75" customHeight="1" thickBot="1" x14ac:dyDescent="0.3">
      <c r="A85" s="23" t="s">
        <v>3</v>
      </c>
      <c r="B85" s="24" t="s">
        <v>1</v>
      </c>
      <c r="C85" s="158" t="s">
        <v>143</v>
      </c>
      <c r="D85" s="25" t="s">
        <v>4</v>
      </c>
    </row>
    <row r="86" spans="1:5" ht="24" customHeight="1" x14ac:dyDescent="0.25">
      <c r="A86" s="112" t="s">
        <v>150</v>
      </c>
      <c r="B86" s="120" t="e">
        <f t="shared" ref="B86:B91" si="7">G64</f>
        <v>#REF!</v>
      </c>
      <c r="C86" s="134">
        <f>1/12</f>
        <v>8.3333333333333329E-2</v>
      </c>
      <c r="D86" s="128" t="e">
        <f>B86*C86</f>
        <v>#REF!</v>
      </c>
    </row>
    <row r="87" spans="1:5" ht="24" customHeight="1" x14ac:dyDescent="0.25">
      <c r="A87" s="114" t="s">
        <v>153</v>
      </c>
      <c r="B87" s="121" t="e">
        <f t="shared" si="7"/>
        <v>#REF!</v>
      </c>
      <c r="C87" s="132">
        <f t="shared" ref="C87:C91" si="8">1/12</f>
        <v>8.3333333333333329E-2</v>
      </c>
      <c r="D87" s="129" t="e">
        <f t="shared" ref="D87:D91" si="9">B87*C87</f>
        <v>#REF!</v>
      </c>
    </row>
    <row r="88" spans="1:5" ht="24" customHeight="1" thickBot="1" x14ac:dyDescent="0.3">
      <c r="A88" s="123" t="s">
        <v>155</v>
      </c>
      <c r="B88" s="124" t="e">
        <f t="shared" si="7"/>
        <v>#REF!</v>
      </c>
      <c r="C88" s="137">
        <f t="shared" si="8"/>
        <v>8.3333333333333329E-2</v>
      </c>
      <c r="D88" s="130" t="e">
        <f t="shared" si="9"/>
        <v>#REF!</v>
      </c>
    </row>
    <row r="89" spans="1:5" ht="24" customHeight="1" x14ac:dyDescent="0.25">
      <c r="A89" s="112" t="s">
        <v>151</v>
      </c>
      <c r="B89" s="120" t="e">
        <f t="shared" si="7"/>
        <v>#REF!</v>
      </c>
      <c r="C89" s="134">
        <f t="shared" si="8"/>
        <v>8.3333333333333329E-2</v>
      </c>
      <c r="D89" s="128" t="e">
        <f t="shared" si="9"/>
        <v>#REF!</v>
      </c>
    </row>
    <row r="90" spans="1:5" ht="24" customHeight="1" x14ac:dyDescent="0.25">
      <c r="A90" s="114" t="s">
        <v>152</v>
      </c>
      <c r="B90" s="121" t="e">
        <f t="shared" si="7"/>
        <v>#REF!</v>
      </c>
      <c r="C90" s="132">
        <f t="shared" si="8"/>
        <v>8.3333333333333329E-2</v>
      </c>
      <c r="D90" s="129" t="e">
        <f t="shared" si="9"/>
        <v>#REF!</v>
      </c>
    </row>
    <row r="91" spans="1:5" ht="24" customHeight="1" thickBot="1" x14ac:dyDescent="0.3">
      <c r="A91" s="111" t="s">
        <v>156</v>
      </c>
      <c r="B91" s="122" t="e">
        <f t="shared" si="7"/>
        <v>#REF!</v>
      </c>
      <c r="C91" s="133">
        <f t="shared" si="8"/>
        <v>8.3333333333333329E-2</v>
      </c>
      <c r="D91" s="131" t="e">
        <f t="shared" si="9"/>
        <v>#REF!</v>
      </c>
    </row>
    <row r="92" spans="1:5" ht="38.25" customHeight="1" thickBot="1" x14ac:dyDescent="0.3"/>
    <row r="93" spans="1:5" ht="24" customHeight="1" thickBot="1" x14ac:dyDescent="0.3">
      <c r="A93" s="307" t="s">
        <v>17</v>
      </c>
      <c r="B93" s="308"/>
      <c r="C93" s="308"/>
      <c r="D93" s="308"/>
      <c r="E93" s="309"/>
    </row>
    <row r="94" spans="1:5" ht="30" customHeight="1" thickBot="1" x14ac:dyDescent="0.3">
      <c r="A94" s="23" t="s">
        <v>3</v>
      </c>
      <c r="B94" s="24" t="s">
        <v>1</v>
      </c>
      <c r="C94" s="158" t="s">
        <v>18</v>
      </c>
      <c r="D94" s="158" t="s">
        <v>143</v>
      </c>
      <c r="E94" s="25" t="s">
        <v>4</v>
      </c>
    </row>
    <row r="95" spans="1:5" ht="24" customHeight="1" x14ac:dyDescent="0.25">
      <c r="A95" s="112" t="s">
        <v>150</v>
      </c>
      <c r="B95" s="120" t="e">
        <f t="shared" ref="B95:B100" si="10">G64</f>
        <v>#REF!</v>
      </c>
      <c r="C95" s="126">
        <f>1/3</f>
        <v>0.33333333333333331</v>
      </c>
      <c r="D95" s="134">
        <f>1/12</f>
        <v>8.3333333333333329E-2</v>
      </c>
      <c r="E95" s="128" t="e">
        <f t="shared" ref="E95:E100" si="11">B95*C95*D95</f>
        <v>#REF!</v>
      </c>
    </row>
    <row r="96" spans="1:5" ht="24" customHeight="1" x14ac:dyDescent="0.25">
      <c r="A96" s="114" t="s">
        <v>153</v>
      </c>
      <c r="B96" s="121" t="e">
        <f t="shared" si="10"/>
        <v>#REF!</v>
      </c>
      <c r="C96" s="135">
        <f t="shared" ref="C96:C100" si="12">1/3</f>
        <v>0.33333333333333331</v>
      </c>
      <c r="D96" s="132">
        <f t="shared" ref="D96:D100" si="13">1/12</f>
        <v>8.3333333333333329E-2</v>
      </c>
      <c r="E96" s="129" t="e">
        <f t="shared" si="11"/>
        <v>#REF!</v>
      </c>
    </row>
    <row r="97" spans="1:8" ht="24" customHeight="1" thickBot="1" x14ac:dyDescent="0.3">
      <c r="A97" s="123" t="s">
        <v>155</v>
      </c>
      <c r="B97" s="124" t="e">
        <f t="shared" si="10"/>
        <v>#REF!</v>
      </c>
      <c r="C97" s="136">
        <f t="shared" si="12"/>
        <v>0.33333333333333331</v>
      </c>
      <c r="D97" s="137">
        <f t="shared" si="13"/>
        <v>8.3333333333333329E-2</v>
      </c>
      <c r="E97" s="130" t="e">
        <f t="shared" si="11"/>
        <v>#REF!</v>
      </c>
    </row>
    <row r="98" spans="1:8" ht="24" customHeight="1" x14ac:dyDescent="0.25">
      <c r="A98" s="112" t="s">
        <v>151</v>
      </c>
      <c r="B98" s="120" t="e">
        <f t="shared" si="10"/>
        <v>#REF!</v>
      </c>
      <c r="C98" s="126">
        <f t="shared" si="12"/>
        <v>0.33333333333333331</v>
      </c>
      <c r="D98" s="134">
        <f t="shared" si="13"/>
        <v>8.3333333333333329E-2</v>
      </c>
      <c r="E98" s="128" t="e">
        <f t="shared" si="11"/>
        <v>#REF!</v>
      </c>
    </row>
    <row r="99" spans="1:8" ht="24" customHeight="1" x14ac:dyDescent="0.25">
      <c r="A99" s="114" t="s">
        <v>152</v>
      </c>
      <c r="B99" s="121" t="e">
        <f t="shared" si="10"/>
        <v>#REF!</v>
      </c>
      <c r="C99" s="135">
        <f t="shared" si="12"/>
        <v>0.33333333333333331</v>
      </c>
      <c r="D99" s="132">
        <f t="shared" si="13"/>
        <v>8.3333333333333329E-2</v>
      </c>
      <c r="E99" s="129" t="e">
        <f t="shared" si="11"/>
        <v>#REF!</v>
      </c>
    </row>
    <row r="100" spans="1:8" ht="24" customHeight="1" thickBot="1" x14ac:dyDescent="0.3">
      <c r="A100" s="111" t="s">
        <v>156</v>
      </c>
      <c r="B100" s="122" t="e">
        <f t="shared" si="10"/>
        <v>#REF!</v>
      </c>
      <c r="C100" s="127">
        <f t="shared" si="12"/>
        <v>0.33333333333333331</v>
      </c>
      <c r="D100" s="133">
        <f t="shared" si="13"/>
        <v>8.3333333333333329E-2</v>
      </c>
      <c r="E100" s="131" t="e">
        <f t="shared" si="11"/>
        <v>#REF!</v>
      </c>
    </row>
    <row r="101" spans="1:8" ht="24" customHeight="1" thickBot="1" x14ac:dyDescent="0.3"/>
    <row r="102" spans="1:8" ht="24" customHeight="1" thickBot="1" x14ac:dyDescent="0.3">
      <c r="A102" s="301" t="s">
        <v>144</v>
      </c>
      <c r="B102" s="302"/>
      <c r="C102" s="302"/>
      <c r="D102" s="302"/>
      <c r="E102" s="303"/>
    </row>
    <row r="103" spans="1:8" ht="24" customHeight="1" thickBot="1" x14ac:dyDescent="0.3">
      <c r="A103" s="23" t="s">
        <v>3</v>
      </c>
      <c r="B103" s="24" t="s">
        <v>140</v>
      </c>
      <c r="C103" s="24" t="s">
        <v>139</v>
      </c>
      <c r="D103" s="24" t="s">
        <v>19</v>
      </c>
      <c r="E103" s="25" t="s">
        <v>16</v>
      </c>
    </row>
    <row r="104" spans="1:8" ht="24" customHeight="1" x14ac:dyDescent="0.25">
      <c r="A104" s="112" t="s">
        <v>150</v>
      </c>
      <c r="B104" s="120" t="e">
        <f t="shared" ref="B104:B109" si="14">D77</f>
        <v>#REF!</v>
      </c>
      <c r="C104" s="120" t="e">
        <f t="shared" ref="C104:C109" si="15">D86</f>
        <v>#REF!</v>
      </c>
      <c r="D104" s="120" t="e">
        <f t="shared" ref="D104:D109" si="16">E95</f>
        <v>#REF!</v>
      </c>
      <c r="E104" s="128" t="e">
        <f t="shared" ref="E104:E109" si="17">SUM(B104:D104)</f>
        <v>#REF!</v>
      </c>
    </row>
    <row r="105" spans="1:8" ht="24" customHeight="1" x14ac:dyDescent="0.25">
      <c r="A105" s="114" t="s">
        <v>153</v>
      </c>
      <c r="B105" s="121" t="e">
        <f t="shared" si="14"/>
        <v>#REF!</v>
      </c>
      <c r="C105" s="121" t="e">
        <f t="shared" si="15"/>
        <v>#REF!</v>
      </c>
      <c r="D105" s="121" t="e">
        <f t="shared" si="16"/>
        <v>#REF!</v>
      </c>
      <c r="E105" s="129" t="e">
        <f t="shared" si="17"/>
        <v>#REF!</v>
      </c>
    </row>
    <row r="106" spans="1:8" ht="24" customHeight="1" thickBot="1" x14ac:dyDescent="0.3">
      <c r="A106" s="123" t="s">
        <v>155</v>
      </c>
      <c r="B106" s="124" t="e">
        <f t="shared" si="14"/>
        <v>#REF!</v>
      </c>
      <c r="C106" s="124" t="e">
        <f t="shared" si="15"/>
        <v>#REF!</v>
      </c>
      <c r="D106" s="124" t="e">
        <f t="shared" si="16"/>
        <v>#REF!</v>
      </c>
      <c r="E106" s="130" t="e">
        <f t="shared" si="17"/>
        <v>#REF!</v>
      </c>
    </row>
    <row r="107" spans="1:8" ht="24" customHeight="1" x14ac:dyDescent="0.25">
      <c r="A107" s="112" t="s">
        <v>151</v>
      </c>
      <c r="B107" s="120" t="e">
        <f t="shared" si="14"/>
        <v>#REF!</v>
      </c>
      <c r="C107" s="120" t="e">
        <f t="shared" si="15"/>
        <v>#REF!</v>
      </c>
      <c r="D107" s="120" t="e">
        <f t="shared" si="16"/>
        <v>#REF!</v>
      </c>
      <c r="E107" s="128" t="e">
        <f t="shared" si="17"/>
        <v>#REF!</v>
      </c>
    </row>
    <row r="108" spans="1:8" ht="24" customHeight="1" x14ac:dyDescent="0.25">
      <c r="A108" s="114" t="s">
        <v>152</v>
      </c>
      <c r="B108" s="121" t="e">
        <f t="shared" si="14"/>
        <v>#REF!</v>
      </c>
      <c r="C108" s="121" t="e">
        <f t="shared" si="15"/>
        <v>#REF!</v>
      </c>
      <c r="D108" s="121" t="e">
        <f t="shared" si="16"/>
        <v>#REF!</v>
      </c>
      <c r="E108" s="129" t="e">
        <f t="shared" si="17"/>
        <v>#REF!</v>
      </c>
    </row>
    <row r="109" spans="1:8" ht="24" customHeight="1" thickBot="1" x14ac:dyDescent="0.3">
      <c r="A109" s="111" t="s">
        <v>156</v>
      </c>
      <c r="B109" s="122" t="e">
        <f t="shared" si="14"/>
        <v>#REF!</v>
      </c>
      <c r="C109" s="122" t="e">
        <f t="shared" si="15"/>
        <v>#REF!</v>
      </c>
      <c r="D109" s="122" t="e">
        <f t="shared" si="16"/>
        <v>#REF!</v>
      </c>
      <c r="E109" s="131" t="e">
        <f t="shared" si="17"/>
        <v>#REF!</v>
      </c>
      <c r="H109" s="159"/>
    </row>
    <row r="111" spans="1:8" ht="24" customHeight="1" x14ac:dyDescent="0.25">
      <c r="A111" s="298" t="s">
        <v>21</v>
      </c>
      <c r="B111" s="299"/>
      <c r="C111" s="299"/>
      <c r="D111" s="299"/>
      <c r="E111" s="299"/>
      <c r="F111" s="299"/>
      <c r="G111" s="299"/>
      <c r="H111" s="299"/>
    </row>
    <row r="112" spans="1:8" ht="51.75" customHeight="1" x14ac:dyDescent="0.25">
      <c r="A112" s="304" t="s">
        <v>269</v>
      </c>
      <c r="B112" s="304"/>
      <c r="C112" s="304"/>
      <c r="D112" s="304"/>
      <c r="E112" s="304"/>
      <c r="F112" s="304"/>
      <c r="G112" s="304"/>
      <c r="H112" s="304"/>
    </row>
    <row r="113" spans="1:4" ht="24" customHeight="1" thickBot="1" x14ac:dyDescent="0.3"/>
    <row r="114" spans="1:4" ht="24" customHeight="1" thickBot="1" x14ac:dyDescent="0.3">
      <c r="A114" s="294" t="s">
        <v>22</v>
      </c>
      <c r="B114" s="296"/>
    </row>
    <row r="115" spans="1:4" ht="24" customHeight="1" thickBot="1" x14ac:dyDescent="0.3">
      <c r="A115" s="23" t="s">
        <v>23</v>
      </c>
      <c r="B115" s="25" t="s">
        <v>2</v>
      </c>
    </row>
    <row r="116" spans="1:4" ht="24" customHeight="1" x14ac:dyDescent="0.25">
      <c r="A116" s="4" t="s">
        <v>24</v>
      </c>
      <c r="B116" s="28">
        <v>0.2</v>
      </c>
    </row>
    <row r="117" spans="1:4" ht="24" customHeight="1" x14ac:dyDescent="0.25">
      <c r="A117" s="7" t="s">
        <v>25</v>
      </c>
      <c r="B117" s="27">
        <v>2.5000000000000001E-2</v>
      </c>
    </row>
    <row r="118" spans="1:4" ht="24" customHeight="1" x14ac:dyDescent="0.25">
      <c r="A118" s="7" t="s">
        <v>26</v>
      </c>
      <c r="B118" s="251"/>
    </row>
    <row r="119" spans="1:4" ht="24" customHeight="1" x14ac:dyDescent="0.25">
      <c r="A119" s="7" t="s">
        <v>27</v>
      </c>
      <c r="B119" s="27">
        <v>1.4999999999999999E-2</v>
      </c>
    </row>
    <row r="120" spans="1:4" ht="24" customHeight="1" x14ac:dyDescent="0.25">
      <c r="A120" s="7" t="s">
        <v>28</v>
      </c>
      <c r="B120" s="27">
        <v>0.01</v>
      </c>
    </row>
    <row r="121" spans="1:4" ht="24" customHeight="1" x14ac:dyDescent="0.25">
      <c r="A121" s="7" t="s">
        <v>29</v>
      </c>
      <c r="B121" s="27">
        <v>6.0000000000000001E-3</v>
      </c>
    </row>
    <row r="122" spans="1:4" ht="24" customHeight="1" x14ac:dyDescent="0.25">
      <c r="A122" s="7" t="s">
        <v>30</v>
      </c>
      <c r="B122" s="27">
        <v>2E-3</v>
      </c>
    </row>
    <row r="123" spans="1:4" ht="24" customHeight="1" thickBot="1" x14ac:dyDescent="0.3">
      <c r="A123" s="2" t="s">
        <v>31</v>
      </c>
      <c r="B123" s="29">
        <v>0.08</v>
      </c>
    </row>
    <row r="124" spans="1:4" ht="24" customHeight="1" thickBot="1" x14ac:dyDescent="0.3">
      <c r="A124" s="260" t="s">
        <v>32</v>
      </c>
      <c r="B124" s="261">
        <f>SUM(B116:B123)</f>
        <v>0.33800000000000002</v>
      </c>
    </row>
    <row r="125" spans="1:4" ht="24" customHeight="1" thickBot="1" x14ac:dyDescent="0.3"/>
    <row r="126" spans="1:4" ht="24" customHeight="1" thickBot="1" x14ac:dyDescent="0.3">
      <c r="A126" s="294" t="s">
        <v>33</v>
      </c>
      <c r="B126" s="295"/>
      <c r="C126" s="295"/>
      <c r="D126" s="296"/>
    </row>
    <row r="127" spans="1:4" ht="24" customHeight="1" thickBot="1" x14ac:dyDescent="0.3">
      <c r="A127" s="23" t="s">
        <v>3</v>
      </c>
      <c r="B127" s="24" t="s">
        <v>1</v>
      </c>
      <c r="C127" s="24" t="s">
        <v>2</v>
      </c>
      <c r="D127" s="25" t="s">
        <v>4</v>
      </c>
    </row>
    <row r="128" spans="1:4" ht="24" customHeight="1" x14ac:dyDescent="0.25">
      <c r="A128" s="112" t="s">
        <v>150</v>
      </c>
      <c r="B128" s="120" t="e">
        <f t="shared" ref="B128:B133" si="18">G64+E104</f>
        <v>#REF!</v>
      </c>
      <c r="C128" s="262">
        <f>SUM($B$116:$B$122)</f>
        <v>0.25800000000000001</v>
      </c>
      <c r="D128" s="128" t="e">
        <f>B128*C128</f>
        <v>#REF!</v>
      </c>
    </row>
    <row r="129" spans="1:4" ht="24" customHeight="1" x14ac:dyDescent="0.25">
      <c r="A129" s="114" t="s">
        <v>153</v>
      </c>
      <c r="B129" s="121" t="e">
        <f t="shared" si="18"/>
        <v>#REF!</v>
      </c>
      <c r="C129" s="263">
        <f t="shared" ref="C129:C133" si="19">SUM($B$116:$B$122)</f>
        <v>0.25800000000000001</v>
      </c>
      <c r="D129" s="129" t="e">
        <f t="shared" ref="D129:D133" si="20">B129*C129</f>
        <v>#REF!</v>
      </c>
    </row>
    <row r="130" spans="1:4" ht="24" customHeight="1" thickBot="1" x14ac:dyDescent="0.3">
      <c r="A130" s="123" t="s">
        <v>155</v>
      </c>
      <c r="B130" s="124" t="e">
        <f t="shared" si="18"/>
        <v>#REF!</v>
      </c>
      <c r="C130" s="264">
        <f t="shared" si="19"/>
        <v>0.25800000000000001</v>
      </c>
      <c r="D130" s="130" t="e">
        <f t="shared" si="20"/>
        <v>#REF!</v>
      </c>
    </row>
    <row r="131" spans="1:4" ht="24" customHeight="1" x14ac:dyDescent="0.25">
      <c r="A131" s="112" t="s">
        <v>151</v>
      </c>
      <c r="B131" s="120" t="e">
        <f t="shared" si="18"/>
        <v>#REF!</v>
      </c>
      <c r="C131" s="262">
        <f t="shared" si="19"/>
        <v>0.25800000000000001</v>
      </c>
      <c r="D131" s="128" t="e">
        <f t="shared" si="20"/>
        <v>#REF!</v>
      </c>
    </row>
    <row r="132" spans="1:4" ht="24" customHeight="1" x14ac:dyDescent="0.25">
      <c r="A132" s="114" t="s">
        <v>152</v>
      </c>
      <c r="B132" s="121" t="e">
        <f t="shared" si="18"/>
        <v>#REF!</v>
      </c>
      <c r="C132" s="263">
        <f t="shared" si="19"/>
        <v>0.25800000000000001</v>
      </c>
      <c r="D132" s="129" t="e">
        <f t="shared" si="20"/>
        <v>#REF!</v>
      </c>
    </row>
    <row r="133" spans="1:4" ht="24" customHeight="1" thickBot="1" x14ac:dyDescent="0.3">
      <c r="A133" s="111" t="s">
        <v>156</v>
      </c>
      <c r="B133" s="122" t="e">
        <f t="shared" si="18"/>
        <v>#REF!</v>
      </c>
      <c r="C133" s="265">
        <f t="shared" si="19"/>
        <v>0.25800000000000001</v>
      </c>
      <c r="D133" s="131" t="e">
        <f t="shared" si="20"/>
        <v>#REF!</v>
      </c>
    </row>
    <row r="134" spans="1:4" ht="24" customHeight="1" thickBot="1" x14ac:dyDescent="0.3"/>
    <row r="135" spans="1:4" ht="24" customHeight="1" thickBot="1" x14ac:dyDescent="0.3">
      <c r="A135" s="294" t="s">
        <v>34</v>
      </c>
      <c r="B135" s="295"/>
      <c r="C135" s="295"/>
      <c r="D135" s="296"/>
    </row>
    <row r="136" spans="1:4" ht="24" customHeight="1" thickBot="1" x14ac:dyDescent="0.3">
      <c r="A136" s="23" t="s">
        <v>3</v>
      </c>
      <c r="B136" s="24" t="s">
        <v>1</v>
      </c>
      <c r="C136" s="24" t="s">
        <v>2</v>
      </c>
      <c r="D136" s="25" t="s">
        <v>4</v>
      </c>
    </row>
    <row r="137" spans="1:4" ht="24" customHeight="1" x14ac:dyDescent="0.25">
      <c r="A137" s="112" t="s">
        <v>150</v>
      </c>
      <c r="B137" s="120" t="e">
        <f t="shared" ref="B137:B142" si="21">G64+E104</f>
        <v>#REF!</v>
      </c>
      <c r="C137" s="134">
        <f>$B$123</f>
        <v>0.08</v>
      </c>
      <c r="D137" s="128" t="e">
        <f>B137*C137</f>
        <v>#REF!</v>
      </c>
    </row>
    <row r="138" spans="1:4" ht="24" customHeight="1" x14ac:dyDescent="0.25">
      <c r="A138" s="114" t="s">
        <v>153</v>
      </c>
      <c r="B138" s="121" t="e">
        <f t="shared" si="21"/>
        <v>#REF!</v>
      </c>
      <c r="C138" s="132">
        <f t="shared" ref="C138:C142" si="22">$B$123</f>
        <v>0.08</v>
      </c>
      <c r="D138" s="129" t="e">
        <f t="shared" ref="D138:D142" si="23">B138*C138</f>
        <v>#REF!</v>
      </c>
    </row>
    <row r="139" spans="1:4" ht="24" customHeight="1" thickBot="1" x14ac:dyDescent="0.3">
      <c r="A139" s="123" t="s">
        <v>155</v>
      </c>
      <c r="B139" s="124" t="e">
        <f t="shared" si="21"/>
        <v>#REF!</v>
      </c>
      <c r="C139" s="137">
        <f t="shared" si="22"/>
        <v>0.08</v>
      </c>
      <c r="D139" s="130" t="e">
        <f t="shared" si="23"/>
        <v>#REF!</v>
      </c>
    </row>
    <row r="140" spans="1:4" ht="24" customHeight="1" x14ac:dyDescent="0.25">
      <c r="A140" s="112" t="s">
        <v>151</v>
      </c>
      <c r="B140" s="120" t="e">
        <f t="shared" si="21"/>
        <v>#REF!</v>
      </c>
      <c r="C140" s="134">
        <f t="shared" si="22"/>
        <v>0.08</v>
      </c>
      <c r="D140" s="128" t="e">
        <f t="shared" si="23"/>
        <v>#REF!</v>
      </c>
    </row>
    <row r="141" spans="1:4" ht="24" customHeight="1" x14ac:dyDescent="0.25">
      <c r="A141" s="114" t="s">
        <v>152</v>
      </c>
      <c r="B141" s="121" t="e">
        <f t="shared" si="21"/>
        <v>#REF!</v>
      </c>
      <c r="C141" s="132">
        <f t="shared" si="22"/>
        <v>0.08</v>
      </c>
      <c r="D141" s="129" t="e">
        <f t="shared" si="23"/>
        <v>#REF!</v>
      </c>
    </row>
    <row r="142" spans="1:4" ht="24" customHeight="1" thickBot="1" x14ac:dyDescent="0.3">
      <c r="A142" s="111" t="s">
        <v>156</v>
      </c>
      <c r="B142" s="122" t="e">
        <f t="shared" si="21"/>
        <v>#REF!</v>
      </c>
      <c r="C142" s="133">
        <f t="shared" si="22"/>
        <v>0.08</v>
      </c>
      <c r="D142" s="131" t="e">
        <f t="shared" si="23"/>
        <v>#REF!</v>
      </c>
    </row>
    <row r="143" spans="1:4" ht="24" customHeight="1" thickBot="1" x14ac:dyDescent="0.3"/>
    <row r="144" spans="1:4" ht="24" customHeight="1" thickBot="1" x14ac:dyDescent="0.3">
      <c r="A144" s="294" t="s">
        <v>21</v>
      </c>
      <c r="B144" s="295"/>
      <c r="C144" s="295"/>
      <c r="D144" s="296"/>
    </row>
    <row r="145" spans="1:8" ht="24" customHeight="1" thickBot="1" x14ac:dyDescent="0.3">
      <c r="A145" s="23" t="s">
        <v>3</v>
      </c>
      <c r="B145" s="24" t="s">
        <v>35</v>
      </c>
      <c r="C145" s="24" t="s">
        <v>31</v>
      </c>
      <c r="D145" s="25" t="s">
        <v>16</v>
      </c>
    </row>
    <row r="146" spans="1:8" ht="24" customHeight="1" x14ac:dyDescent="0.25">
      <c r="A146" s="112" t="s">
        <v>150</v>
      </c>
      <c r="B146" s="120" t="e">
        <f>D128</f>
        <v>#REF!</v>
      </c>
      <c r="C146" s="120" t="e">
        <f>D137</f>
        <v>#REF!</v>
      </c>
      <c r="D146" s="128" t="e">
        <f>B146+C146</f>
        <v>#REF!</v>
      </c>
    </row>
    <row r="147" spans="1:8" ht="24" customHeight="1" x14ac:dyDescent="0.25">
      <c r="A147" s="114" t="s">
        <v>153</v>
      </c>
      <c r="B147" s="121" t="e">
        <f t="shared" ref="B147:B151" si="24">D129</f>
        <v>#REF!</v>
      </c>
      <c r="C147" s="121" t="e">
        <f t="shared" ref="C147:C151" si="25">D138</f>
        <v>#REF!</v>
      </c>
      <c r="D147" s="129" t="e">
        <f t="shared" ref="D147:D151" si="26">B147+C147</f>
        <v>#REF!</v>
      </c>
    </row>
    <row r="148" spans="1:8" ht="24" customHeight="1" thickBot="1" x14ac:dyDescent="0.3">
      <c r="A148" s="123" t="s">
        <v>155</v>
      </c>
      <c r="B148" s="124" t="e">
        <f t="shared" si="24"/>
        <v>#REF!</v>
      </c>
      <c r="C148" s="124" t="e">
        <f t="shared" si="25"/>
        <v>#REF!</v>
      </c>
      <c r="D148" s="130" t="e">
        <f t="shared" si="26"/>
        <v>#REF!</v>
      </c>
    </row>
    <row r="149" spans="1:8" ht="24" customHeight="1" x14ac:dyDescent="0.25">
      <c r="A149" s="112" t="s">
        <v>151</v>
      </c>
      <c r="B149" s="120" t="e">
        <f t="shared" si="24"/>
        <v>#REF!</v>
      </c>
      <c r="C149" s="120" t="e">
        <f t="shared" si="25"/>
        <v>#REF!</v>
      </c>
      <c r="D149" s="128" t="e">
        <f t="shared" si="26"/>
        <v>#REF!</v>
      </c>
    </row>
    <row r="150" spans="1:8" ht="24" customHeight="1" x14ac:dyDescent="0.25">
      <c r="A150" s="114" t="s">
        <v>152</v>
      </c>
      <c r="B150" s="121" t="e">
        <f t="shared" si="24"/>
        <v>#REF!</v>
      </c>
      <c r="C150" s="121" t="e">
        <f t="shared" si="25"/>
        <v>#REF!</v>
      </c>
      <c r="D150" s="129" t="e">
        <f t="shared" si="26"/>
        <v>#REF!</v>
      </c>
    </row>
    <row r="151" spans="1:8" ht="24" customHeight="1" thickBot="1" x14ac:dyDescent="0.3">
      <c r="A151" s="111" t="s">
        <v>156</v>
      </c>
      <c r="B151" s="122" t="e">
        <f t="shared" si="24"/>
        <v>#REF!</v>
      </c>
      <c r="C151" s="122" t="e">
        <f t="shared" si="25"/>
        <v>#REF!</v>
      </c>
      <c r="D151" s="131" t="e">
        <f t="shared" si="26"/>
        <v>#REF!</v>
      </c>
      <c r="H151" s="159"/>
    </row>
    <row r="153" spans="1:8" ht="24" customHeight="1" x14ac:dyDescent="0.25">
      <c r="A153" s="298" t="s">
        <v>36</v>
      </c>
      <c r="B153" s="299"/>
      <c r="C153" s="299"/>
      <c r="D153" s="299"/>
      <c r="E153" s="299"/>
      <c r="F153" s="299"/>
      <c r="G153" s="299"/>
      <c r="H153" s="299"/>
    </row>
    <row r="154" spans="1:8" ht="72.75" customHeight="1" x14ac:dyDescent="0.25">
      <c r="A154" s="304" t="s">
        <v>270</v>
      </c>
      <c r="B154" s="304"/>
      <c r="C154" s="304"/>
      <c r="D154" s="304"/>
      <c r="E154" s="304"/>
      <c r="F154" s="304"/>
      <c r="G154" s="304"/>
      <c r="H154" s="304"/>
    </row>
    <row r="156" spans="1:8" ht="24" customHeight="1" x14ac:dyDescent="0.25">
      <c r="A156" s="319" t="s">
        <v>37</v>
      </c>
      <c r="B156" s="319"/>
      <c r="C156" s="319"/>
      <c r="D156" s="319"/>
      <c r="E156" s="319"/>
      <c r="F156" s="319"/>
      <c r="G156" s="159"/>
    </row>
    <row r="157" spans="1:8" ht="36" customHeight="1" thickBot="1" x14ac:dyDescent="0.3"/>
    <row r="158" spans="1:8" ht="24" customHeight="1" thickBot="1" x14ac:dyDescent="0.3">
      <c r="A158" s="301" t="s">
        <v>42</v>
      </c>
      <c r="B158" s="302"/>
      <c r="C158" s="302"/>
      <c r="D158" s="302"/>
      <c r="E158" s="303"/>
    </row>
    <row r="159" spans="1:8" ht="32.25" thickBot="1" x14ac:dyDescent="0.3">
      <c r="A159" s="23" t="s">
        <v>3</v>
      </c>
      <c r="B159" s="24" t="s">
        <v>38</v>
      </c>
      <c r="C159" s="24" t="s">
        <v>39</v>
      </c>
      <c r="D159" s="158" t="s">
        <v>41</v>
      </c>
      <c r="E159" s="25" t="s">
        <v>40</v>
      </c>
    </row>
    <row r="160" spans="1:8" ht="24" customHeight="1" x14ac:dyDescent="0.25">
      <c r="A160" s="112" t="s">
        <v>150</v>
      </c>
      <c r="B160" s="120"/>
      <c r="C160" s="30">
        <v>2</v>
      </c>
      <c r="D160" s="30">
        <v>15</v>
      </c>
      <c r="E160" s="128">
        <f t="shared" ref="E160:E165" si="27">B160*C160*D160</f>
        <v>0</v>
      </c>
    </row>
    <row r="161" spans="1:5" ht="24" customHeight="1" x14ac:dyDescent="0.25">
      <c r="A161" s="114" t="s">
        <v>153</v>
      </c>
      <c r="B161" s="121">
        <f>B160</f>
        <v>0</v>
      </c>
      <c r="C161" s="31">
        <f t="shared" ref="C161:C165" si="28">C160</f>
        <v>2</v>
      </c>
      <c r="D161" s="31">
        <v>15</v>
      </c>
      <c r="E161" s="129">
        <f t="shared" si="27"/>
        <v>0</v>
      </c>
    </row>
    <row r="162" spans="1:5" ht="24" customHeight="1" thickBot="1" x14ac:dyDescent="0.3">
      <c r="A162" s="123" t="s">
        <v>155</v>
      </c>
      <c r="B162" s="124">
        <f>B161</f>
        <v>0</v>
      </c>
      <c r="C162" s="89">
        <f t="shared" si="28"/>
        <v>2</v>
      </c>
      <c r="D162" s="89">
        <v>22</v>
      </c>
      <c r="E162" s="130">
        <f t="shared" si="27"/>
        <v>0</v>
      </c>
    </row>
    <row r="163" spans="1:5" ht="24" customHeight="1" x14ac:dyDescent="0.25">
      <c r="A163" s="112" t="s">
        <v>151</v>
      </c>
      <c r="B163" s="120">
        <f>B162</f>
        <v>0</v>
      </c>
      <c r="C163" s="30">
        <f t="shared" si="28"/>
        <v>2</v>
      </c>
      <c r="D163" s="30">
        <v>15</v>
      </c>
      <c r="E163" s="128">
        <f t="shared" si="27"/>
        <v>0</v>
      </c>
    </row>
    <row r="164" spans="1:5" ht="24" customHeight="1" x14ac:dyDescent="0.25">
      <c r="A164" s="114" t="s">
        <v>152</v>
      </c>
      <c r="B164" s="121">
        <f>B163</f>
        <v>0</v>
      </c>
      <c r="C164" s="31">
        <f t="shared" si="28"/>
        <v>2</v>
      </c>
      <c r="D164" s="31">
        <v>15</v>
      </c>
      <c r="E164" s="129">
        <f t="shared" si="27"/>
        <v>0</v>
      </c>
    </row>
    <row r="165" spans="1:5" ht="24" customHeight="1" thickBot="1" x14ac:dyDescent="0.3">
      <c r="A165" s="111" t="s">
        <v>156</v>
      </c>
      <c r="B165" s="122">
        <f>B164</f>
        <v>0</v>
      </c>
      <c r="C165" s="32">
        <f t="shared" si="28"/>
        <v>2</v>
      </c>
      <c r="D165" s="32">
        <v>22</v>
      </c>
      <c r="E165" s="131">
        <f t="shared" si="27"/>
        <v>0</v>
      </c>
    </row>
    <row r="166" spans="1:5" ht="24" customHeight="1" thickBot="1" x14ac:dyDescent="0.3"/>
    <row r="167" spans="1:5" ht="24" customHeight="1" thickBot="1" x14ac:dyDescent="0.3">
      <c r="A167" s="301" t="s">
        <v>46</v>
      </c>
      <c r="B167" s="302"/>
      <c r="C167" s="302"/>
      <c r="D167" s="302"/>
      <c r="E167" s="303"/>
    </row>
    <row r="168" spans="1:5" ht="24" customHeight="1" thickBot="1" x14ac:dyDescent="0.3">
      <c r="A168" s="23" t="s">
        <v>3</v>
      </c>
      <c r="B168" s="24" t="s">
        <v>1</v>
      </c>
      <c r="C168" s="24" t="s">
        <v>43</v>
      </c>
      <c r="D168" s="24" t="s">
        <v>2</v>
      </c>
      <c r="E168" s="25" t="s">
        <v>44</v>
      </c>
    </row>
    <row r="169" spans="1:5" ht="24" customHeight="1" x14ac:dyDescent="0.25">
      <c r="A169" s="112" t="s">
        <v>150</v>
      </c>
      <c r="B169" s="120">
        <f>B12</f>
        <v>2062.39</v>
      </c>
      <c r="C169" s="117">
        <v>0.5</v>
      </c>
      <c r="D169" s="117">
        <v>0.06</v>
      </c>
      <c r="E169" s="128">
        <f t="shared" ref="E169:E174" si="29">B169*C169*D169</f>
        <v>61.871699999999997</v>
      </c>
    </row>
    <row r="170" spans="1:5" ht="24" customHeight="1" x14ac:dyDescent="0.25">
      <c r="A170" s="114" t="s">
        <v>153</v>
      </c>
      <c r="B170" s="121">
        <f>B12</f>
        <v>2062.39</v>
      </c>
      <c r="C170" s="118">
        <v>0.5</v>
      </c>
      <c r="D170" s="118">
        <v>0.06</v>
      </c>
      <c r="E170" s="129">
        <f t="shared" si="29"/>
        <v>61.871699999999997</v>
      </c>
    </row>
    <row r="171" spans="1:5" ht="24" customHeight="1" thickBot="1" x14ac:dyDescent="0.3">
      <c r="A171" s="123" t="s">
        <v>155</v>
      </c>
      <c r="B171" s="124">
        <f>B12</f>
        <v>2062.39</v>
      </c>
      <c r="C171" s="125">
        <v>1</v>
      </c>
      <c r="D171" s="125">
        <v>0.06</v>
      </c>
      <c r="E171" s="130">
        <f t="shared" si="29"/>
        <v>123.74339999999999</v>
      </c>
    </row>
    <row r="172" spans="1:5" ht="24" customHeight="1" x14ac:dyDescent="0.25">
      <c r="A172" s="112" t="s">
        <v>151</v>
      </c>
      <c r="B172" s="120">
        <f>B13</f>
        <v>2062.39</v>
      </c>
      <c r="C172" s="117">
        <v>0.5</v>
      </c>
      <c r="D172" s="117">
        <v>0.06</v>
      </c>
      <c r="E172" s="128">
        <f t="shared" si="29"/>
        <v>61.871699999999997</v>
      </c>
    </row>
    <row r="173" spans="1:5" ht="24" customHeight="1" x14ac:dyDescent="0.25">
      <c r="A173" s="114" t="s">
        <v>152</v>
      </c>
      <c r="B173" s="121">
        <f>B13</f>
        <v>2062.39</v>
      </c>
      <c r="C173" s="118">
        <v>0.5</v>
      </c>
      <c r="D173" s="118">
        <v>0.06</v>
      </c>
      <c r="E173" s="129">
        <f t="shared" si="29"/>
        <v>61.871699999999997</v>
      </c>
    </row>
    <row r="174" spans="1:5" ht="24" customHeight="1" thickBot="1" x14ac:dyDescent="0.3">
      <c r="A174" s="111" t="s">
        <v>156</v>
      </c>
      <c r="B174" s="122">
        <f>B13</f>
        <v>2062.39</v>
      </c>
      <c r="C174" s="119">
        <v>1</v>
      </c>
      <c r="D174" s="119">
        <v>0.06</v>
      </c>
      <c r="E174" s="131">
        <f t="shared" si="29"/>
        <v>123.74339999999999</v>
      </c>
    </row>
    <row r="175" spans="1:5" ht="24" customHeight="1" thickBot="1" x14ac:dyDescent="0.3"/>
    <row r="176" spans="1:5" ht="24" customHeight="1" thickBot="1" x14ac:dyDescent="0.3">
      <c r="A176" s="294" t="s">
        <v>48</v>
      </c>
      <c r="B176" s="295"/>
      <c r="C176" s="295"/>
      <c r="D176" s="296"/>
    </row>
    <row r="177" spans="1:8" ht="24" customHeight="1" thickBot="1" x14ac:dyDescent="0.3">
      <c r="A177" s="23" t="s">
        <v>3</v>
      </c>
      <c r="B177" s="24" t="s">
        <v>40</v>
      </c>
      <c r="C177" s="24" t="s">
        <v>45</v>
      </c>
      <c r="D177" s="25" t="s">
        <v>47</v>
      </c>
    </row>
    <row r="178" spans="1:8" ht="24" customHeight="1" x14ac:dyDescent="0.25">
      <c r="A178" s="112" t="s">
        <v>150</v>
      </c>
      <c r="B178" s="120">
        <f t="shared" ref="B178:B183" si="30">E160</f>
        <v>0</v>
      </c>
      <c r="C178" s="120">
        <f t="shared" ref="C178:C183" si="31">E169</f>
        <v>61.871699999999997</v>
      </c>
      <c r="D178" s="128">
        <f>B178-C178</f>
        <v>-61.871699999999997</v>
      </c>
    </row>
    <row r="179" spans="1:8" ht="24" customHeight="1" x14ac:dyDescent="0.25">
      <c r="A179" s="114" t="s">
        <v>153</v>
      </c>
      <c r="B179" s="121">
        <f t="shared" si="30"/>
        <v>0</v>
      </c>
      <c r="C179" s="121">
        <f t="shared" si="31"/>
        <v>61.871699999999997</v>
      </c>
      <c r="D179" s="129">
        <f t="shared" ref="D179:D183" si="32">B179-C179</f>
        <v>-61.871699999999997</v>
      </c>
    </row>
    <row r="180" spans="1:8" ht="24" customHeight="1" thickBot="1" x14ac:dyDescent="0.3">
      <c r="A180" s="123" t="s">
        <v>155</v>
      </c>
      <c r="B180" s="124">
        <f t="shared" si="30"/>
        <v>0</v>
      </c>
      <c r="C180" s="124">
        <f t="shared" si="31"/>
        <v>123.74339999999999</v>
      </c>
      <c r="D180" s="130">
        <f t="shared" si="32"/>
        <v>-123.74339999999999</v>
      </c>
    </row>
    <row r="181" spans="1:8" ht="24" customHeight="1" x14ac:dyDescent="0.25">
      <c r="A181" s="112" t="s">
        <v>151</v>
      </c>
      <c r="B181" s="120">
        <f t="shared" si="30"/>
        <v>0</v>
      </c>
      <c r="C181" s="120">
        <f t="shared" si="31"/>
        <v>61.871699999999997</v>
      </c>
      <c r="D181" s="128">
        <f t="shared" si="32"/>
        <v>-61.871699999999997</v>
      </c>
    </row>
    <row r="182" spans="1:8" ht="24" customHeight="1" x14ac:dyDescent="0.25">
      <c r="A182" s="114" t="s">
        <v>152</v>
      </c>
      <c r="B182" s="121">
        <f t="shared" si="30"/>
        <v>0</v>
      </c>
      <c r="C182" s="121">
        <f t="shared" si="31"/>
        <v>61.871699999999997</v>
      </c>
      <c r="D182" s="129">
        <f t="shared" si="32"/>
        <v>-61.871699999999997</v>
      </c>
    </row>
    <row r="183" spans="1:8" ht="24" customHeight="1" thickBot="1" x14ac:dyDescent="0.3">
      <c r="A183" s="111" t="s">
        <v>156</v>
      </c>
      <c r="B183" s="122">
        <f t="shared" si="30"/>
        <v>0</v>
      </c>
      <c r="C183" s="122">
        <f t="shared" si="31"/>
        <v>123.74339999999999</v>
      </c>
      <c r="D183" s="131">
        <f t="shared" si="32"/>
        <v>-123.74339999999999</v>
      </c>
      <c r="H183" s="159"/>
    </row>
    <row r="185" spans="1:8" ht="24" customHeight="1" x14ac:dyDescent="0.25">
      <c r="A185" s="319" t="s">
        <v>49</v>
      </c>
      <c r="B185" s="319"/>
      <c r="C185" s="319"/>
      <c r="D185" s="319"/>
      <c r="E185" s="319"/>
      <c r="F185" s="319"/>
      <c r="G185" s="159"/>
    </row>
    <row r="186" spans="1:8" ht="31.5" customHeight="1" thickBot="1" x14ac:dyDescent="0.3"/>
    <row r="187" spans="1:8" ht="24" customHeight="1" thickBot="1" x14ac:dyDescent="0.3">
      <c r="A187" s="294" t="s">
        <v>49</v>
      </c>
      <c r="B187" s="295"/>
      <c r="C187" s="295"/>
      <c r="D187" s="296"/>
    </row>
    <row r="188" spans="1:8" ht="27" customHeight="1" thickBot="1" x14ac:dyDescent="0.3">
      <c r="A188" s="86" t="s">
        <v>3</v>
      </c>
      <c r="B188" s="87" t="s">
        <v>50</v>
      </c>
      <c r="C188" s="22" t="s">
        <v>41</v>
      </c>
      <c r="D188" s="88" t="s">
        <v>4</v>
      </c>
    </row>
    <row r="189" spans="1:8" ht="24" customHeight="1" x14ac:dyDescent="0.25">
      <c r="A189" s="112" t="s">
        <v>150</v>
      </c>
      <c r="B189" s="120"/>
      <c r="C189" s="30">
        <f>D160</f>
        <v>15</v>
      </c>
      <c r="D189" s="128">
        <f>B189*C189</f>
        <v>0</v>
      </c>
    </row>
    <row r="190" spans="1:8" ht="24" customHeight="1" x14ac:dyDescent="0.25">
      <c r="A190" s="114" t="s">
        <v>153</v>
      </c>
      <c r="B190" s="121">
        <f>B189</f>
        <v>0</v>
      </c>
      <c r="C190" s="31">
        <f t="shared" ref="C190:C194" si="33">D161</f>
        <v>15</v>
      </c>
      <c r="D190" s="129">
        <f t="shared" ref="D190:D194" si="34">B190*C190</f>
        <v>0</v>
      </c>
    </row>
    <row r="191" spans="1:8" ht="24" customHeight="1" thickBot="1" x14ac:dyDescent="0.3">
      <c r="A191" s="111" t="s">
        <v>155</v>
      </c>
      <c r="B191" s="122">
        <f>B190</f>
        <v>0</v>
      </c>
      <c r="C191" s="32">
        <f t="shared" si="33"/>
        <v>22</v>
      </c>
      <c r="D191" s="131">
        <f t="shared" si="34"/>
        <v>0</v>
      </c>
    </row>
    <row r="192" spans="1:8" ht="24" customHeight="1" x14ac:dyDescent="0.25">
      <c r="A192" s="112" t="s">
        <v>151</v>
      </c>
      <c r="B192" s="120">
        <f>B191</f>
        <v>0</v>
      </c>
      <c r="C192" s="30">
        <f t="shared" si="33"/>
        <v>15</v>
      </c>
      <c r="D192" s="128">
        <f t="shared" si="34"/>
        <v>0</v>
      </c>
    </row>
    <row r="193" spans="1:4" ht="24" customHeight="1" x14ac:dyDescent="0.25">
      <c r="A193" s="114" t="s">
        <v>152</v>
      </c>
      <c r="B193" s="121">
        <f>B192</f>
        <v>0</v>
      </c>
      <c r="C193" s="31">
        <f t="shared" si="33"/>
        <v>15</v>
      </c>
      <c r="D193" s="129">
        <f t="shared" si="34"/>
        <v>0</v>
      </c>
    </row>
    <row r="194" spans="1:4" ht="24" customHeight="1" thickBot="1" x14ac:dyDescent="0.3">
      <c r="A194" s="111" t="s">
        <v>156</v>
      </c>
      <c r="B194" s="122">
        <f>B193</f>
        <v>0</v>
      </c>
      <c r="C194" s="32">
        <f t="shared" si="33"/>
        <v>22</v>
      </c>
      <c r="D194" s="131">
        <f t="shared" si="34"/>
        <v>0</v>
      </c>
    </row>
    <row r="195" spans="1:4" ht="24" customHeight="1" thickBot="1" x14ac:dyDescent="0.3"/>
    <row r="196" spans="1:4" ht="24" customHeight="1" thickBot="1" x14ac:dyDescent="0.3">
      <c r="A196" s="294" t="s">
        <v>51</v>
      </c>
      <c r="B196" s="295"/>
      <c r="C196" s="295"/>
      <c r="D196" s="296"/>
    </row>
    <row r="197" spans="1:4" ht="24" customHeight="1" thickBot="1" x14ac:dyDescent="0.3">
      <c r="A197" s="23" t="s">
        <v>3</v>
      </c>
      <c r="B197" s="24" t="s">
        <v>1</v>
      </c>
      <c r="C197" s="24" t="s">
        <v>2</v>
      </c>
      <c r="D197" s="25" t="s">
        <v>44</v>
      </c>
    </row>
    <row r="198" spans="1:4" ht="24" customHeight="1" x14ac:dyDescent="0.25">
      <c r="A198" s="112" t="s">
        <v>150</v>
      </c>
      <c r="B198" s="120">
        <f>D189</f>
        <v>0</v>
      </c>
      <c r="C198" s="117"/>
      <c r="D198" s="128">
        <f>B198*C198</f>
        <v>0</v>
      </c>
    </row>
    <row r="199" spans="1:4" ht="24" customHeight="1" x14ac:dyDescent="0.25">
      <c r="A199" s="114" t="s">
        <v>153</v>
      </c>
      <c r="B199" s="121">
        <f t="shared" ref="B199:B203" si="35">D190</f>
        <v>0</v>
      </c>
      <c r="C199" s="118">
        <f>C198</f>
        <v>0</v>
      </c>
      <c r="D199" s="129">
        <f t="shared" ref="D199:D203" si="36">B199*C199</f>
        <v>0</v>
      </c>
    </row>
    <row r="200" spans="1:4" ht="24" customHeight="1" x14ac:dyDescent="0.25">
      <c r="A200" s="114" t="s">
        <v>155</v>
      </c>
      <c r="B200" s="121">
        <f t="shared" si="35"/>
        <v>0</v>
      </c>
      <c r="C200" s="118">
        <f>C199</f>
        <v>0</v>
      </c>
      <c r="D200" s="129">
        <f t="shared" si="36"/>
        <v>0</v>
      </c>
    </row>
    <row r="201" spans="1:4" ht="24" customHeight="1" x14ac:dyDescent="0.25">
      <c r="A201" s="114" t="s">
        <v>151</v>
      </c>
      <c r="B201" s="121">
        <f t="shared" si="35"/>
        <v>0</v>
      </c>
      <c r="C201" s="118">
        <f>C200</f>
        <v>0</v>
      </c>
      <c r="D201" s="129">
        <f t="shared" si="36"/>
        <v>0</v>
      </c>
    </row>
    <row r="202" spans="1:4" ht="24" customHeight="1" x14ac:dyDescent="0.25">
      <c r="A202" s="114" t="s">
        <v>152</v>
      </c>
      <c r="B202" s="121">
        <f t="shared" si="35"/>
        <v>0</v>
      </c>
      <c r="C202" s="118">
        <f>C201</f>
        <v>0</v>
      </c>
      <c r="D202" s="129">
        <f t="shared" si="36"/>
        <v>0</v>
      </c>
    </row>
    <row r="203" spans="1:4" ht="24" customHeight="1" thickBot="1" x14ac:dyDescent="0.3">
      <c r="A203" s="111" t="s">
        <v>156</v>
      </c>
      <c r="B203" s="122">
        <f t="shared" si="35"/>
        <v>0</v>
      </c>
      <c r="C203" s="119">
        <f>C202</f>
        <v>0</v>
      </c>
      <c r="D203" s="131">
        <f t="shared" si="36"/>
        <v>0</v>
      </c>
    </row>
    <row r="204" spans="1:4" ht="24" customHeight="1" thickBot="1" x14ac:dyDescent="0.3"/>
    <row r="205" spans="1:4" ht="24" customHeight="1" thickBot="1" x14ac:dyDescent="0.3">
      <c r="A205" s="294" t="s">
        <v>52</v>
      </c>
      <c r="B205" s="295"/>
      <c r="C205" s="295"/>
      <c r="D205" s="296"/>
    </row>
    <row r="206" spans="1:4" ht="24" customHeight="1" thickBot="1" x14ac:dyDescent="0.3">
      <c r="A206" s="23" t="s">
        <v>3</v>
      </c>
      <c r="B206" s="24" t="s">
        <v>40</v>
      </c>
      <c r="C206" s="24" t="s">
        <v>44</v>
      </c>
      <c r="D206" s="25" t="s">
        <v>47</v>
      </c>
    </row>
    <row r="207" spans="1:4" ht="24" customHeight="1" x14ac:dyDescent="0.25">
      <c r="A207" s="112" t="s">
        <v>150</v>
      </c>
      <c r="B207" s="120">
        <f>D189</f>
        <v>0</v>
      </c>
      <c r="C207" s="120">
        <f>D198</f>
        <v>0</v>
      </c>
      <c r="D207" s="128">
        <f>B207-C207</f>
        <v>0</v>
      </c>
    </row>
    <row r="208" spans="1:4" ht="24" customHeight="1" x14ac:dyDescent="0.25">
      <c r="A208" s="114" t="s">
        <v>153</v>
      </c>
      <c r="B208" s="121">
        <f t="shared" ref="B208:B212" si="37">D190</f>
        <v>0</v>
      </c>
      <c r="C208" s="121">
        <f t="shared" ref="C208:C212" si="38">D199</f>
        <v>0</v>
      </c>
      <c r="D208" s="129">
        <f t="shared" ref="D208:D212" si="39">B208-C208</f>
        <v>0</v>
      </c>
    </row>
    <row r="209" spans="1:8" ht="24" customHeight="1" thickBot="1" x14ac:dyDescent="0.3">
      <c r="A209" s="123" t="s">
        <v>155</v>
      </c>
      <c r="B209" s="124">
        <f t="shared" si="37"/>
        <v>0</v>
      </c>
      <c r="C209" s="124">
        <f t="shared" si="38"/>
        <v>0</v>
      </c>
      <c r="D209" s="130">
        <f t="shared" si="39"/>
        <v>0</v>
      </c>
    </row>
    <row r="210" spans="1:8" ht="24" customHeight="1" x14ac:dyDescent="0.25">
      <c r="A210" s="112" t="s">
        <v>151</v>
      </c>
      <c r="B210" s="120">
        <f t="shared" si="37"/>
        <v>0</v>
      </c>
      <c r="C210" s="120">
        <f t="shared" si="38"/>
        <v>0</v>
      </c>
      <c r="D210" s="128">
        <f t="shared" si="39"/>
        <v>0</v>
      </c>
    </row>
    <row r="211" spans="1:8" ht="24" customHeight="1" x14ac:dyDescent="0.25">
      <c r="A211" s="114" t="s">
        <v>152</v>
      </c>
      <c r="B211" s="121">
        <f t="shared" si="37"/>
        <v>0</v>
      </c>
      <c r="C211" s="121">
        <f t="shared" si="38"/>
        <v>0</v>
      </c>
      <c r="D211" s="129">
        <f t="shared" si="39"/>
        <v>0</v>
      </c>
    </row>
    <row r="212" spans="1:8" ht="24" customHeight="1" thickBot="1" x14ac:dyDescent="0.3">
      <c r="A212" s="111" t="s">
        <v>156</v>
      </c>
      <c r="B212" s="122">
        <f t="shared" si="37"/>
        <v>0</v>
      </c>
      <c r="C212" s="122">
        <f t="shared" si="38"/>
        <v>0</v>
      </c>
      <c r="D212" s="131">
        <f t="shared" si="39"/>
        <v>0</v>
      </c>
      <c r="H212" s="159"/>
    </row>
    <row r="214" spans="1:8" ht="51.75" customHeight="1" x14ac:dyDescent="0.25">
      <c r="A214" s="325" t="s">
        <v>283</v>
      </c>
      <c r="B214" s="325"/>
      <c r="C214" s="325"/>
      <c r="D214" s="325"/>
      <c r="E214" s="325"/>
      <c r="F214" s="325"/>
      <c r="G214" s="325"/>
      <c r="H214" s="325"/>
    </row>
    <row r="215" spans="1:8" ht="24" customHeight="1" thickBot="1" x14ac:dyDescent="0.3"/>
    <row r="216" spans="1:8" ht="24" customHeight="1" thickBot="1" x14ac:dyDescent="0.3">
      <c r="A216" s="294" t="s">
        <v>262</v>
      </c>
      <c r="B216" s="295"/>
      <c r="C216" s="295"/>
      <c r="D216" s="296"/>
    </row>
    <row r="217" spans="1:8" ht="24" customHeight="1" thickBot="1" x14ac:dyDescent="0.3">
      <c r="A217" s="23" t="s">
        <v>3</v>
      </c>
      <c r="B217" s="24"/>
      <c r="C217" s="24"/>
      <c r="D217" s="25"/>
    </row>
    <row r="218" spans="1:8" ht="24" customHeight="1" x14ac:dyDescent="0.25">
      <c r="A218" s="4" t="s">
        <v>150</v>
      </c>
      <c r="B218" s="11"/>
      <c r="C218" s="11"/>
      <c r="D218" s="16"/>
    </row>
    <row r="219" spans="1:8" ht="24" customHeight="1" x14ac:dyDescent="0.25">
      <c r="A219" s="7" t="s">
        <v>153</v>
      </c>
      <c r="B219" s="12"/>
      <c r="C219" s="12"/>
      <c r="D219" s="17"/>
    </row>
    <row r="220" spans="1:8" ht="24" customHeight="1" thickBot="1" x14ac:dyDescent="0.3">
      <c r="A220" s="14" t="s">
        <v>155</v>
      </c>
      <c r="B220" s="15"/>
      <c r="C220" s="15"/>
      <c r="D220" s="18"/>
    </row>
    <row r="221" spans="1:8" ht="24" customHeight="1" x14ac:dyDescent="0.25">
      <c r="A221" s="4" t="s">
        <v>151</v>
      </c>
      <c r="B221" s="11"/>
      <c r="C221" s="11"/>
      <c r="D221" s="16"/>
    </row>
    <row r="222" spans="1:8" ht="24" customHeight="1" x14ac:dyDescent="0.25">
      <c r="A222" s="7" t="s">
        <v>152</v>
      </c>
      <c r="B222" s="12"/>
      <c r="C222" s="12"/>
      <c r="D222" s="17"/>
    </row>
    <row r="223" spans="1:8" ht="24" customHeight="1" thickBot="1" x14ac:dyDescent="0.3">
      <c r="A223" s="2" t="s">
        <v>156</v>
      </c>
      <c r="B223" s="13"/>
      <c r="C223" s="13"/>
      <c r="D223" s="19"/>
      <c r="H223" s="159"/>
    </row>
    <row r="225" spans="1:8" ht="46.5" customHeight="1" x14ac:dyDescent="0.25">
      <c r="A225" s="325" t="s">
        <v>284</v>
      </c>
      <c r="B225" s="325"/>
      <c r="C225" s="325"/>
      <c r="D225" s="325"/>
      <c r="E225" s="325"/>
      <c r="F225" s="325"/>
      <c r="G225" s="325"/>
      <c r="H225" s="325"/>
    </row>
    <row r="226" spans="1:8" ht="24" customHeight="1" thickBot="1" x14ac:dyDescent="0.3"/>
    <row r="227" spans="1:8" ht="24" customHeight="1" thickBot="1" x14ac:dyDescent="0.3">
      <c r="A227" s="294" t="s">
        <v>263</v>
      </c>
      <c r="B227" s="295"/>
      <c r="C227" s="295"/>
      <c r="D227" s="296"/>
    </row>
    <row r="228" spans="1:8" ht="24" customHeight="1" thickBot="1" x14ac:dyDescent="0.3">
      <c r="A228" s="23" t="s">
        <v>3</v>
      </c>
      <c r="B228" s="24"/>
      <c r="C228" s="24"/>
      <c r="D228" s="25"/>
    </row>
    <row r="229" spans="1:8" ht="24" customHeight="1" x14ac:dyDescent="0.25">
      <c r="A229" s="4" t="s">
        <v>150</v>
      </c>
      <c r="B229" s="11"/>
      <c r="C229" s="11"/>
      <c r="D229" s="16"/>
    </row>
    <row r="230" spans="1:8" ht="24" customHeight="1" x14ac:dyDescent="0.25">
      <c r="A230" s="7" t="s">
        <v>153</v>
      </c>
      <c r="B230" s="12"/>
      <c r="C230" s="12"/>
      <c r="D230" s="17"/>
    </row>
    <row r="231" spans="1:8" ht="24" customHeight="1" thickBot="1" x14ac:dyDescent="0.3">
      <c r="A231" s="14" t="s">
        <v>155</v>
      </c>
      <c r="B231" s="15"/>
      <c r="C231" s="15"/>
      <c r="D231" s="18"/>
    </row>
    <row r="232" spans="1:8" ht="24" customHeight="1" x14ac:dyDescent="0.25">
      <c r="A232" s="4" t="s">
        <v>151</v>
      </c>
      <c r="B232" s="11"/>
      <c r="C232" s="11"/>
      <c r="D232" s="16"/>
    </row>
    <row r="233" spans="1:8" ht="24" customHeight="1" x14ac:dyDescent="0.25">
      <c r="A233" s="7" t="s">
        <v>152</v>
      </c>
      <c r="B233" s="12"/>
      <c r="C233" s="12"/>
      <c r="D233" s="17"/>
    </row>
    <row r="234" spans="1:8" ht="24" customHeight="1" thickBot="1" x14ac:dyDescent="0.3">
      <c r="A234" s="2" t="s">
        <v>156</v>
      </c>
      <c r="B234" s="13"/>
      <c r="C234" s="13"/>
      <c r="D234" s="19"/>
      <c r="H234" s="33"/>
    </row>
    <row r="235" spans="1:8" ht="24" customHeight="1" thickBot="1" x14ac:dyDescent="0.3"/>
    <row r="236" spans="1:8" ht="24" customHeight="1" thickBot="1" x14ac:dyDescent="0.3">
      <c r="A236" s="301" t="s">
        <v>36</v>
      </c>
      <c r="B236" s="302"/>
      <c r="C236" s="302"/>
      <c r="D236" s="302"/>
      <c r="E236" s="302"/>
      <c r="F236" s="303"/>
      <c r="G236" s="33"/>
    </row>
    <row r="237" spans="1:8" ht="24" customHeight="1" thickBot="1" x14ac:dyDescent="0.3">
      <c r="A237" s="23" t="s">
        <v>3</v>
      </c>
      <c r="B237" s="24" t="s">
        <v>53</v>
      </c>
      <c r="C237" s="24" t="s">
        <v>54</v>
      </c>
      <c r="D237" s="24" t="s">
        <v>264</v>
      </c>
      <c r="E237" s="24" t="s">
        <v>265</v>
      </c>
      <c r="F237" s="25" t="s">
        <v>16</v>
      </c>
    </row>
    <row r="238" spans="1:8" ht="24" customHeight="1" x14ac:dyDescent="0.25">
      <c r="A238" s="112" t="s">
        <v>150</v>
      </c>
      <c r="B238" s="120">
        <f>D178</f>
        <v>-61.871699999999997</v>
      </c>
      <c r="C238" s="120">
        <f>D207</f>
        <v>0</v>
      </c>
      <c r="D238" s="120">
        <f>D218</f>
        <v>0</v>
      </c>
      <c r="E238" s="120">
        <f t="shared" ref="E238:E243" si="40">D229</f>
        <v>0</v>
      </c>
      <c r="F238" s="128">
        <f>SUM(B238:E238)</f>
        <v>-61.871699999999997</v>
      </c>
    </row>
    <row r="239" spans="1:8" ht="24" customHeight="1" x14ac:dyDescent="0.25">
      <c r="A239" s="114" t="s">
        <v>153</v>
      </c>
      <c r="B239" s="121">
        <f t="shared" ref="B239:B243" si="41">D179</f>
        <v>-61.871699999999997</v>
      </c>
      <c r="C239" s="121">
        <f t="shared" ref="C239:C243" si="42">D208</f>
        <v>0</v>
      </c>
      <c r="D239" s="121">
        <f t="shared" ref="D239:D243" si="43">D219</f>
        <v>0</v>
      </c>
      <c r="E239" s="121">
        <f t="shared" si="40"/>
        <v>0</v>
      </c>
      <c r="F239" s="129">
        <f t="shared" ref="F239:F243" si="44">SUM(B239:E239)</f>
        <v>-61.871699999999997</v>
      </c>
    </row>
    <row r="240" spans="1:8" ht="24" customHeight="1" thickBot="1" x14ac:dyDescent="0.3">
      <c r="A240" s="123" t="s">
        <v>155</v>
      </c>
      <c r="B240" s="124">
        <f t="shared" si="41"/>
        <v>-123.74339999999999</v>
      </c>
      <c r="C240" s="124">
        <f t="shared" si="42"/>
        <v>0</v>
      </c>
      <c r="D240" s="124">
        <f t="shared" si="43"/>
        <v>0</v>
      </c>
      <c r="E240" s="124">
        <f t="shared" si="40"/>
        <v>0</v>
      </c>
      <c r="F240" s="130">
        <f t="shared" si="44"/>
        <v>-123.74339999999999</v>
      </c>
    </row>
    <row r="241" spans="1:8" ht="24" customHeight="1" x14ac:dyDescent="0.25">
      <c r="A241" s="112" t="s">
        <v>151</v>
      </c>
      <c r="B241" s="120">
        <f t="shared" si="41"/>
        <v>-61.871699999999997</v>
      </c>
      <c r="C241" s="120">
        <f t="shared" si="42"/>
        <v>0</v>
      </c>
      <c r="D241" s="120">
        <f t="shared" si="43"/>
        <v>0</v>
      </c>
      <c r="E241" s="120">
        <f t="shared" si="40"/>
        <v>0</v>
      </c>
      <c r="F241" s="128">
        <f t="shared" si="44"/>
        <v>-61.871699999999997</v>
      </c>
    </row>
    <row r="242" spans="1:8" ht="24" customHeight="1" x14ac:dyDescent="0.25">
      <c r="A242" s="114" t="s">
        <v>152</v>
      </c>
      <c r="B242" s="121">
        <f t="shared" si="41"/>
        <v>-61.871699999999997</v>
      </c>
      <c r="C242" s="121">
        <f t="shared" si="42"/>
        <v>0</v>
      </c>
      <c r="D242" s="121">
        <f t="shared" si="43"/>
        <v>0</v>
      </c>
      <c r="E242" s="121">
        <f t="shared" si="40"/>
        <v>0</v>
      </c>
      <c r="F242" s="129">
        <f t="shared" si="44"/>
        <v>-61.871699999999997</v>
      </c>
    </row>
    <row r="243" spans="1:8" ht="24" customHeight="1" thickBot="1" x14ac:dyDescent="0.3">
      <c r="A243" s="111" t="s">
        <v>156</v>
      </c>
      <c r="B243" s="122">
        <f t="shared" si="41"/>
        <v>-123.74339999999999</v>
      </c>
      <c r="C243" s="122">
        <f t="shared" si="42"/>
        <v>0</v>
      </c>
      <c r="D243" s="122">
        <f t="shared" si="43"/>
        <v>0</v>
      </c>
      <c r="E243" s="122">
        <f t="shared" si="40"/>
        <v>0</v>
      </c>
      <c r="F243" s="131">
        <f t="shared" si="44"/>
        <v>-123.74339999999999</v>
      </c>
      <c r="H243" s="159"/>
    </row>
    <row r="245" spans="1:8" ht="24" customHeight="1" x14ac:dyDescent="0.25">
      <c r="A245" s="293" t="s">
        <v>141</v>
      </c>
      <c r="B245" s="293"/>
      <c r="C245" s="293"/>
      <c r="D245" s="293"/>
      <c r="E245" s="293"/>
      <c r="F245" s="293"/>
      <c r="G245" s="293"/>
      <c r="H245" s="293"/>
    </row>
    <row r="246" spans="1:8" ht="24" customHeight="1" thickBot="1" x14ac:dyDescent="0.3"/>
    <row r="247" spans="1:8" ht="24" customHeight="1" thickBot="1" x14ac:dyDescent="0.3">
      <c r="A247" s="301" t="s">
        <v>141</v>
      </c>
      <c r="B247" s="302"/>
      <c r="C247" s="302"/>
      <c r="D247" s="302"/>
      <c r="E247" s="303"/>
    </row>
    <row r="248" spans="1:8" ht="24" customHeight="1" thickBot="1" x14ac:dyDescent="0.3">
      <c r="A248" s="23" t="s">
        <v>3</v>
      </c>
      <c r="B248" s="24" t="s">
        <v>65</v>
      </c>
      <c r="C248" s="24" t="s">
        <v>66</v>
      </c>
      <c r="D248" s="24" t="s">
        <v>67</v>
      </c>
      <c r="E248" s="25" t="s">
        <v>16</v>
      </c>
    </row>
    <row r="249" spans="1:8" ht="24" customHeight="1" x14ac:dyDescent="0.25">
      <c r="A249" s="112" t="s">
        <v>150</v>
      </c>
      <c r="B249" s="120" t="e">
        <f t="shared" ref="B249:B254" si="45">E104</f>
        <v>#REF!</v>
      </c>
      <c r="C249" s="120" t="e">
        <f t="shared" ref="C249:C254" si="46">D146</f>
        <v>#REF!</v>
      </c>
      <c r="D249" s="120">
        <f>F238</f>
        <v>-61.871699999999997</v>
      </c>
      <c r="E249" s="128" t="e">
        <f t="shared" ref="E249:E254" si="47">SUM(B249:D249)</f>
        <v>#REF!</v>
      </c>
    </row>
    <row r="250" spans="1:8" ht="24" customHeight="1" x14ac:dyDescent="0.25">
      <c r="A250" s="114" t="s">
        <v>153</v>
      </c>
      <c r="B250" s="121" t="e">
        <f t="shared" si="45"/>
        <v>#REF!</v>
      </c>
      <c r="C250" s="121" t="e">
        <f t="shared" si="46"/>
        <v>#REF!</v>
      </c>
      <c r="D250" s="121">
        <f t="shared" ref="D250:D254" si="48">F239</f>
        <v>-61.871699999999997</v>
      </c>
      <c r="E250" s="129" t="e">
        <f t="shared" si="47"/>
        <v>#REF!</v>
      </c>
    </row>
    <row r="251" spans="1:8" ht="24" customHeight="1" thickBot="1" x14ac:dyDescent="0.3">
      <c r="A251" s="169" t="s">
        <v>155</v>
      </c>
      <c r="B251" s="122" t="e">
        <f t="shared" si="45"/>
        <v>#REF!</v>
      </c>
      <c r="C251" s="122" t="e">
        <f t="shared" si="46"/>
        <v>#REF!</v>
      </c>
      <c r="D251" s="122">
        <f t="shared" si="48"/>
        <v>-123.74339999999999</v>
      </c>
      <c r="E251" s="131" t="e">
        <f t="shared" si="47"/>
        <v>#REF!</v>
      </c>
    </row>
    <row r="252" spans="1:8" ht="24" customHeight="1" x14ac:dyDescent="0.25">
      <c r="A252" s="1" t="s">
        <v>151</v>
      </c>
      <c r="B252" s="21" t="e">
        <f t="shared" si="45"/>
        <v>#REF!</v>
      </c>
      <c r="C252" s="21" t="e">
        <f t="shared" si="46"/>
        <v>#REF!</v>
      </c>
      <c r="D252" s="21">
        <f t="shared" si="48"/>
        <v>-61.871699999999997</v>
      </c>
      <c r="E252" s="20" t="e">
        <f t="shared" si="47"/>
        <v>#REF!</v>
      </c>
    </row>
    <row r="253" spans="1:8" ht="24" customHeight="1" x14ac:dyDescent="0.25">
      <c r="A253" s="114" t="s">
        <v>152</v>
      </c>
      <c r="B253" s="121" t="e">
        <f t="shared" si="45"/>
        <v>#REF!</v>
      </c>
      <c r="C253" s="121" t="e">
        <f t="shared" si="46"/>
        <v>#REF!</v>
      </c>
      <c r="D253" s="121">
        <f t="shared" si="48"/>
        <v>-61.871699999999997</v>
      </c>
      <c r="E253" s="129" t="e">
        <f t="shared" si="47"/>
        <v>#REF!</v>
      </c>
    </row>
    <row r="254" spans="1:8" ht="24" customHeight="1" thickBot="1" x14ac:dyDescent="0.3">
      <c r="A254" s="111" t="s">
        <v>156</v>
      </c>
      <c r="B254" s="122" t="e">
        <f t="shared" si="45"/>
        <v>#REF!</v>
      </c>
      <c r="C254" s="122" t="e">
        <f t="shared" si="46"/>
        <v>#REF!</v>
      </c>
      <c r="D254" s="122">
        <f t="shared" si="48"/>
        <v>-123.74339999999999</v>
      </c>
      <c r="E254" s="131" t="e">
        <f t="shared" si="47"/>
        <v>#REF!</v>
      </c>
      <c r="H254" s="159"/>
    </row>
    <row r="256" spans="1:8" ht="24" customHeight="1" x14ac:dyDescent="0.25">
      <c r="A256" s="293" t="s">
        <v>55</v>
      </c>
      <c r="B256" s="293"/>
      <c r="C256" s="293"/>
      <c r="D256" s="293"/>
      <c r="E256" s="293"/>
      <c r="F256" s="293"/>
      <c r="G256" s="293"/>
      <c r="H256" s="293"/>
    </row>
    <row r="257" spans="1:8" ht="53.25" customHeight="1" x14ac:dyDescent="0.25">
      <c r="A257" s="304" t="s">
        <v>277</v>
      </c>
      <c r="B257" s="304"/>
      <c r="C257" s="304"/>
      <c r="D257" s="304"/>
      <c r="E257" s="304"/>
      <c r="F257" s="304"/>
      <c r="G257" s="304"/>
      <c r="H257" s="304"/>
    </row>
    <row r="258" spans="1:8" ht="24" customHeight="1" thickBot="1" x14ac:dyDescent="0.3"/>
    <row r="259" spans="1:8" ht="16.5" thickBot="1" x14ac:dyDescent="0.3">
      <c r="A259" s="305" t="s">
        <v>56</v>
      </c>
      <c r="B259" s="306"/>
    </row>
    <row r="260" spans="1:8" ht="16.5" thickBot="1" x14ac:dyDescent="0.3">
      <c r="A260" s="268" t="s">
        <v>57</v>
      </c>
      <c r="B260" s="269" t="s">
        <v>2</v>
      </c>
    </row>
    <row r="261" spans="1:8" ht="31.5" x14ac:dyDescent="0.25">
      <c r="A261" s="37" t="s">
        <v>58</v>
      </c>
      <c r="B261" s="90"/>
    </row>
    <row r="262" spans="1:8" ht="31.5" x14ac:dyDescent="0.25">
      <c r="A262" s="166" t="s">
        <v>59</v>
      </c>
      <c r="B262" s="167">
        <f>B261*45%</f>
        <v>0</v>
      </c>
    </row>
    <row r="263" spans="1:8" ht="31.5" x14ac:dyDescent="0.25">
      <c r="A263" s="166" t="s">
        <v>60</v>
      </c>
      <c r="B263" s="167">
        <f>B261*55%</f>
        <v>0</v>
      </c>
    </row>
    <row r="264" spans="1:8" ht="32.25" customHeight="1" x14ac:dyDescent="0.25">
      <c r="A264" s="34" t="s">
        <v>61</v>
      </c>
      <c r="B264" s="91"/>
    </row>
    <row r="265" spans="1:8" ht="30" customHeight="1" thickBot="1" x14ac:dyDescent="0.3">
      <c r="A265" s="35" t="s">
        <v>62</v>
      </c>
      <c r="B265" s="92"/>
    </row>
    <row r="266" spans="1:8" ht="24" customHeight="1" thickBot="1" x14ac:dyDescent="0.3">
      <c r="A266" s="268" t="s">
        <v>32</v>
      </c>
      <c r="B266" s="36">
        <f>SUM(B262:B265)</f>
        <v>0</v>
      </c>
      <c r="H266" s="159"/>
    </row>
    <row r="268" spans="1:8" ht="24" customHeight="1" x14ac:dyDescent="0.25">
      <c r="A268" s="298" t="s">
        <v>63</v>
      </c>
      <c r="B268" s="299"/>
      <c r="C268" s="299"/>
      <c r="D268" s="299"/>
      <c r="E268" s="299"/>
      <c r="F268" s="299"/>
      <c r="G268" s="299"/>
      <c r="H268" s="299"/>
    </row>
    <row r="269" spans="1:8" ht="106.5" customHeight="1" x14ac:dyDescent="0.25">
      <c r="A269" s="304" t="s">
        <v>285</v>
      </c>
      <c r="B269" s="304"/>
      <c r="C269" s="304"/>
      <c r="D269" s="304"/>
      <c r="E269" s="304"/>
      <c r="F269" s="304"/>
      <c r="G269" s="304"/>
      <c r="H269" s="304"/>
    </row>
    <row r="270" spans="1:8" ht="16.5" thickBot="1" x14ac:dyDescent="0.3"/>
    <row r="271" spans="1:8" ht="24" customHeight="1" thickBot="1" x14ac:dyDescent="0.3">
      <c r="A271" s="294" t="s">
        <v>64</v>
      </c>
      <c r="B271" s="295"/>
      <c r="C271" s="295"/>
      <c r="D271" s="296"/>
    </row>
    <row r="272" spans="1:8" ht="30" customHeight="1" thickBot="1" x14ac:dyDescent="0.3">
      <c r="A272" s="23" t="s">
        <v>3</v>
      </c>
      <c r="B272" s="24" t="s">
        <v>1</v>
      </c>
      <c r="C272" s="158" t="s">
        <v>143</v>
      </c>
      <c r="D272" s="25" t="s">
        <v>4</v>
      </c>
    </row>
    <row r="273" spans="1:5" ht="24" customHeight="1" x14ac:dyDescent="0.25">
      <c r="A273" s="112" t="s">
        <v>150</v>
      </c>
      <c r="B273" s="120" t="e">
        <f t="shared" ref="B273:B278" si="49">G64+(E249-D128)</f>
        <v>#REF!</v>
      </c>
      <c r="C273" s="113">
        <v>12</v>
      </c>
      <c r="D273" s="128" t="e">
        <f>B273/C273</f>
        <v>#REF!</v>
      </c>
    </row>
    <row r="274" spans="1:5" ht="24" customHeight="1" x14ac:dyDescent="0.25">
      <c r="A274" s="114" t="s">
        <v>153</v>
      </c>
      <c r="B274" s="121" t="e">
        <f t="shared" si="49"/>
        <v>#REF!</v>
      </c>
      <c r="C274" s="115">
        <f>C273</f>
        <v>12</v>
      </c>
      <c r="D274" s="129" t="e">
        <f t="shared" ref="D274:D278" si="50">B274/C274</f>
        <v>#REF!</v>
      </c>
    </row>
    <row r="275" spans="1:5" ht="24" customHeight="1" thickBot="1" x14ac:dyDescent="0.3">
      <c r="A275" s="123" t="s">
        <v>155</v>
      </c>
      <c r="B275" s="124" t="e">
        <f t="shared" si="49"/>
        <v>#REF!</v>
      </c>
      <c r="C275" s="138">
        <f>C274</f>
        <v>12</v>
      </c>
      <c r="D275" s="130" t="e">
        <f t="shared" si="50"/>
        <v>#REF!</v>
      </c>
    </row>
    <row r="276" spans="1:5" ht="24" customHeight="1" x14ac:dyDescent="0.25">
      <c r="A276" s="112" t="s">
        <v>151</v>
      </c>
      <c r="B276" s="120" t="e">
        <f t="shared" si="49"/>
        <v>#REF!</v>
      </c>
      <c r="C276" s="113">
        <f>C275</f>
        <v>12</v>
      </c>
      <c r="D276" s="128" t="e">
        <f t="shared" si="50"/>
        <v>#REF!</v>
      </c>
    </row>
    <row r="277" spans="1:5" ht="24" customHeight="1" x14ac:dyDescent="0.25">
      <c r="A277" s="114" t="s">
        <v>152</v>
      </c>
      <c r="B277" s="121" t="e">
        <f t="shared" si="49"/>
        <v>#REF!</v>
      </c>
      <c r="C277" s="115">
        <f>C276</f>
        <v>12</v>
      </c>
      <c r="D277" s="129" t="e">
        <f t="shared" si="50"/>
        <v>#REF!</v>
      </c>
    </row>
    <row r="278" spans="1:5" ht="33" customHeight="1" thickBot="1" x14ac:dyDescent="0.3">
      <c r="A278" s="111" t="s">
        <v>156</v>
      </c>
      <c r="B278" s="122" t="e">
        <f t="shared" si="49"/>
        <v>#REF!</v>
      </c>
      <c r="C278" s="116">
        <f>C277</f>
        <v>12</v>
      </c>
      <c r="D278" s="131" t="e">
        <f t="shared" si="50"/>
        <v>#REF!</v>
      </c>
    </row>
    <row r="279" spans="1:5" ht="16.5" thickBot="1" x14ac:dyDescent="0.3"/>
    <row r="280" spans="1:5" ht="25.5" customHeight="1" thickBot="1" x14ac:dyDescent="0.3">
      <c r="A280" s="307" t="s">
        <v>68</v>
      </c>
      <c r="B280" s="308"/>
      <c r="C280" s="308"/>
      <c r="D280" s="309"/>
      <c r="E280" s="39"/>
    </row>
    <row r="281" spans="1:5" ht="28.5" customHeight="1" thickBot="1" x14ac:dyDescent="0.3">
      <c r="A281" s="23" t="s">
        <v>3</v>
      </c>
      <c r="B281" s="24" t="s">
        <v>1</v>
      </c>
      <c r="C281" s="38" t="s">
        <v>69</v>
      </c>
      <c r="D281" s="25" t="s">
        <v>4</v>
      </c>
    </row>
    <row r="282" spans="1:5" ht="24" customHeight="1" x14ac:dyDescent="0.25">
      <c r="A282" s="112" t="s">
        <v>150</v>
      </c>
      <c r="B282" s="120" t="e">
        <f t="shared" ref="B282:B287" si="51">D137</f>
        <v>#REF!</v>
      </c>
      <c r="C282" s="117">
        <v>0.5</v>
      </c>
      <c r="D282" s="128" t="e">
        <f>B282*C282</f>
        <v>#REF!</v>
      </c>
    </row>
    <row r="283" spans="1:5" ht="24" customHeight="1" x14ac:dyDescent="0.25">
      <c r="A283" s="114" t="s">
        <v>153</v>
      </c>
      <c r="B283" s="121" t="e">
        <f t="shared" si="51"/>
        <v>#REF!</v>
      </c>
      <c r="C283" s="118">
        <v>0.5</v>
      </c>
      <c r="D283" s="129" t="e">
        <f t="shared" ref="D283:D287" si="52">B283*C283</f>
        <v>#REF!</v>
      </c>
    </row>
    <row r="284" spans="1:5" ht="24" customHeight="1" thickBot="1" x14ac:dyDescent="0.3">
      <c r="A284" s="123" t="s">
        <v>155</v>
      </c>
      <c r="B284" s="124" t="e">
        <f t="shared" si="51"/>
        <v>#REF!</v>
      </c>
      <c r="C284" s="125">
        <v>0.5</v>
      </c>
      <c r="D284" s="130" t="e">
        <f t="shared" si="52"/>
        <v>#REF!</v>
      </c>
    </row>
    <row r="285" spans="1:5" ht="24" customHeight="1" x14ac:dyDescent="0.25">
      <c r="A285" s="112" t="s">
        <v>151</v>
      </c>
      <c r="B285" s="120" t="e">
        <f t="shared" si="51"/>
        <v>#REF!</v>
      </c>
      <c r="C285" s="117">
        <v>0.5</v>
      </c>
      <c r="D285" s="128" t="e">
        <f t="shared" si="52"/>
        <v>#REF!</v>
      </c>
    </row>
    <row r="286" spans="1:5" ht="24" customHeight="1" x14ac:dyDescent="0.25">
      <c r="A286" s="114" t="s">
        <v>152</v>
      </c>
      <c r="B286" s="121" t="e">
        <f t="shared" si="51"/>
        <v>#REF!</v>
      </c>
      <c r="C286" s="118">
        <v>0.5</v>
      </c>
      <c r="D286" s="129" t="e">
        <f t="shared" si="52"/>
        <v>#REF!</v>
      </c>
    </row>
    <row r="287" spans="1:5" ht="24" customHeight="1" thickBot="1" x14ac:dyDescent="0.3">
      <c r="A287" s="111" t="s">
        <v>156</v>
      </c>
      <c r="B287" s="122" t="e">
        <f t="shared" si="51"/>
        <v>#REF!</v>
      </c>
      <c r="C287" s="119">
        <v>0.5</v>
      </c>
      <c r="D287" s="131" t="e">
        <f t="shared" si="52"/>
        <v>#REF!</v>
      </c>
    </row>
    <row r="288" spans="1:5" ht="24" customHeight="1" thickBot="1" x14ac:dyDescent="0.3"/>
    <row r="289" spans="1:8" ht="24" customHeight="1" thickBot="1" x14ac:dyDescent="0.3">
      <c r="A289" s="294" t="s">
        <v>70</v>
      </c>
      <c r="B289" s="295"/>
      <c r="C289" s="295"/>
      <c r="D289" s="296"/>
    </row>
    <row r="290" spans="1:8" ht="24" customHeight="1" thickBot="1" x14ac:dyDescent="0.3">
      <c r="A290" s="23" t="s">
        <v>3</v>
      </c>
      <c r="B290" s="24" t="s">
        <v>1</v>
      </c>
      <c r="C290" s="24" t="s">
        <v>2</v>
      </c>
      <c r="D290" s="25" t="s">
        <v>4</v>
      </c>
    </row>
    <row r="291" spans="1:8" ht="24" customHeight="1" x14ac:dyDescent="0.25">
      <c r="A291" s="112" t="s">
        <v>150</v>
      </c>
      <c r="B291" s="120" t="e">
        <f>D273+D282</f>
        <v>#REF!</v>
      </c>
      <c r="C291" s="134">
        <f>$B$262</f>
        <v>0</v>
      </c>
      <c r="D291" s="128" t="e">
        <f>B291*C291</f>
        <v>#REF!</v>
      </c>
    </row>
    <row r="292" spans="1:8" ht="24" customHeight="1" x14ac:dyDescent="0.25">
      <c r="A292" s="114" t="s">
        <v>153</v>
      </c>
      <c r="B292" s="121" t="e">
        <f t="shared" ref="B292:B296" si="53">D274+D283</f>
        <v>#REF!</v>
      </c>
      <c r="C292" s="132">
        <f t="shared" ref="C292:C296" si="54">$B$262</f>
        <v>0</v>
      </c>
      <c r="D292" s="129" t="e">
        <f t="shared" ref="D292:D296" si="55">B292*C292</f>
        <v>#REF!</v>
      </c>
    </row>
    <row r="293" spans="1:8" ht="24" customHeight="1" thickBot="1" x14ac:dyDescent="0.3">
      <c r="A293" s="123" t="s">
        <v>155</v>
      </c>
      <c r="B293" s="124" t="e">
        <f t="shared" si="53"/>
        <v>#REF!</v>
      </c>
      <c r="C293" s="137">
        <f t="shared" si="54"/>
        <v>0</v>
      </c>
      <c r="D293" s="130" t="e">
        <f t="shared" si="55"/>
        <v>#REF!</v>
      </c>
    </row>
    <row r="294" spans="1:8" ht="24" customHeight="1" x14ac:dyDescent="0.25">
      <c r="A294" s="112" t="s">
        <v>151</v>
      </c>
      <c r="B294" s="120" t="e">
        <f t="shared" si="53"/>
        <v>#REF!</v>
      </c>
      <c r="C294" s="134">
        <f t="shared" si="54"/>
        <v>0</v>
      </c>
      <c r="D294" s="128" t="e">
        <f t="shared" si="55"/>
        <v>#REF!</v>
      </c>
    </row>
    <row r="295" spans="1:8" ht="24" customHeight="1" x14ac:dyDescent="0.25">
      <c r="A295" s="114" t="s">
        <v>152</v>
      </c>
      <c r="B295" s="121" t="e">
        <f t="shared" si="53"/>
        <v>#REF!</v>
      </c>
      <c r="C295" s="132">
        <f t="shared" si="54"/>
        <v>0</v>
      </c>
      <c r="D295" s="129" t="e">
        <f t="shared" si="55"/>
        <v>#REF!</v>
      </c>
    </row>
    <row r="296" spans="1:8" ht="24" customHeight="1" thickBot="1" x14ac:dyDescent="0.3">
      <c r="A296" s="111" t="s">
        <v>156</v>
      </c>
      <c r="B296" s="122" t="e">
        <f t="shared" si="53"/>
        <v>#REF!</v>
      </c>
      <c r="C296" s="133">
        <f t="shared" si="54"/>
        <v>0</v>
      </c>
      <c r="D296" s="131" t="e">
        <f t="shared" si="55"/>
        <v>#REF!</v>
      </c>
      <c r="H296" s="159"/>
    </row>
    <row r="298" spans="1:8" ht="24" customHeight="1" x14ac:dyDescent="0.25">
      <c r="A298" s="298" t="s">
        <v>71</v>
      </c>
      <c r="B298" s="299"/>
      <c r="C298" s="299"/>
      <c r="D298" s="299"/>
      <c r="E298" s="299"/>
      <c r="F298" s="299"/>
      <c r="G298" s="299"/>
      <c r="H298" s="299"/>
    </row>
    <row r="299" spans="1:8" ht="101.25" customHeight="1" x14ac:dyDescent="0.25">
      <c r="A299" s="304" t="s">
        <v>286</v>
      </c>
      <c r="B299" s="304"/>
      <c r="C299" s="304"/>
      <c r="D299" s="304"/>
      <c r="E299" s="304"/>
      <c r="F299" s="304"/>
      <c r="G299" s="304"/>
      <c r="H299" s="304"/>
    </row>
    <row r="300" spans="1:8" ht="16.5" thickBot="1" x14ac:dyDescent="0.3"/>
    <row r="301" spans="1:8" ht="24" customHeight="1" thickBot="1" x14ac:dyDescent="0.3">
      <c r="A301" s="294" t="s">
        <v>72</v>
      </c>
      <c r="B301" s="295"/>
      <c r="C301" s="295"/>
      <c r="D301" s="296"/>
    </row>
    <row r="302" spans="1:8" ht="33" customHeight="1" thickBot="1" x14ac:dyDescent="0.3">
      <c r="A302" s="23" t="s">
        <v>3</v>
      </c>
      <c r="B302" s="24" t="s">
        <v>1</v>
      </c>
      <c r="C302" s="158" t="s">
        <v>143</v>
      </c>
      <c r="D302" s="25" t="s">
        <v>4</v>
      </c>
    </row>
    <row r="303" spans="1:8" ht="24" customHeight="1" x14ac:dyDescent="0.25">
      <c r="A303" s="112" t="s">
        <v>150</v>
      </c>
      <c r="B303" s="120" t="e">
        <f t="shared" ref="B303:B308" si="56">G64+E249</f>
        <v>#REF!</v>
      </c>
      <c r="C303" s="113">
        <v>12</v>
      </c>
      <c r="D303" s="128" t="e">
        <f>B303/C303</f>
        <v>#REF!</v>
      </c>
    </row>
    <row r="304" spans="1:8" ht="24" customHeight="1" x14ac:dyDescent="0.25">
      <c r="A304" s="114" t="s">
        <v>153</v>
      </c>
      <c r="B304" s="121" t="e">
        <f t="shared" si="56"/>
        <v>#REF!</v>
      </c>
      <c r="C304" s="115">
        <v>12</v>
      </c>
      <c r="D304" s="129" t="e">
        <f t="shared" ref="D304:D308" si="57">B304/C304</f>
        <v>#REF!</v>
      </c>
    </row>
    <row r="305" spans="1:4" ht="24" customHeight="1" thickBot="1" x14ac:dyDescent="0.3">
      <c r="A305" s="123" t="s">
        <v>155</v>
      </c>
      <c r="B305" s="124" t="e">
        <f t="shared" si="56"/>
        <v>#REF!</v>
      </c>
      <c r="C305" s="138">
        <v>12</v>
      </c>
      <c r="D305" s="130" t="e">
        <f t="shared" si="57"/>
        <v>#REF!</v>
      </c>
    </row>
    <row r="306" spans="1:4" ht="24" customHeight="1" x14ac:dyDescent="0.25">
      <c r="A306" s="112" t="s">
        <v>151</v>
      </c>
      <c r="B306" s="120" t="e">
        <f t="shared" si="56"/>
        <v>#REF!</v>
      </c>
      <c r="C306" s="113">
        <v>12</v>
      </c>
      <c r="D306" s="128" t="e">
        <f t="shared" si="57"/>
        <v>#REF!</v>
      </c>
    </row>
    <row r="307" spans="1:4" ht="24" customHeight="1" x14ac:dyDescent="0.25">
      <c r="A307" s="114" t="s">
        <v>152</v>
      </c>
      <c r="B307" s="121" t="e">
        <f t="shared" si="56"/>
        <v>#REF!</v>
      </c>
      <c r="C307" s="115">
        <v>12</v>
      </c>
      <c r="D307" s="129" t="e">
        <f t="shared" si="57"/>
        <v>#REF!</v>
      </c>
    </row>
    <row r="308" spans="1:4" ht="36.75" customHeight="1" thickBot="1" x14ac:dyDescent="0.3">
      <c r="A308" s="111" t="s">
        <v>156</v>
      </c>
      <c r="B308" s="122" t="e">
        <f t="shared" si="56"/>
        <v>#REF!</v>
      </c>
      <c r="C308" s="116">
        <v>12</v>
      </c>
      <c r="D308" s="131" t="e">
        <f t="shared" si="57"/>
        <v>#REF!</v>
      </c>
    </row>
    <row r="309" spans="1:4" ht="16.5" thickBot="1" x14ac:dyDescent="0.3"/>
    <row r="310" spans="1:4" ht="31.5" customHeight="1" thickBot="1" x14ac:dyDescent="0.3">
      <c r="A310" s="307" t="s">
        <v>73</v>
      </c>
      <c r="B310" s="308"/>
      <c r="C310" s="308"/>
      <c r="D310" s="309"/>
    </row>
    <row r="311" spans="1:4" ht="34.5" customHeight="1" thickBot="1" x14ac:dyDescent="0.3">
      <c r="A311" s="23" t="s">
        <v>3</v>
      </c>
      <c r="B311" s="24" t="s">
        <v>1</v>
      </c>
      <c r="C311" s="38" t="s">
        <v>69</v>
      </c>
      <c r="D311" s="25" t="s">
        <v>4</v>
      </c>
    </row>
    <row r="312" spans="1:4" ht="24" customHeight="1" x14ac:dyDescent="0.25">
      <c r="A312" s="112" t="s">
        <v>150</v>
      </c>
      <c r="B312" s="120" t="e">
        <f t="shared" ref="B312:B317" si="58">D137</f>
        <v>#REF!</v>
      </c>
      <c r="C312" s="117">
        <v>0.5</v>
      </c>
      <c r="D312" s="128" t="e">
        <f>B312*C312</f>
        <v>#REF!</v>
      </c>
    </row>
    <row r="313" spans="1:4" ht="24" customHeight="1" x14ac:dyDescent="0.25">
      <c r="A313" s="114" t="s">
        <v>153</v>
      </c>
      <c r="B313" s="121" t="e">
        <f t="shared" si="58"/>
        <v>#REF!</v>
      </c>
      <c r="C313" s="118">
        <v>0.5</v>
      </c>
      <c r="D313" s="129" t="e">
        <f t="shared" ref="D313:D317" si="59">B313*C313</f>
        <v>#REF!</v>
      </c>
    </row>
    <row r="314" spans="1:4" ht="24" customHeight="1" thickBot="1" x14ac:dyDescent="0.3">
      <c r="A314" s="123" t="s">
        <v>155</v>
      </c>
      <c r="B314" s="124" t="e">
        <f t="shared" si="58"/>
        <v>#REF!</v>
      </c>
      <c r="C314" s="125">
        <v>0.5</v>
      </c>
      <c r="D314" s="130" t="e">
        <f t="shared" si="59"/>
        <v>#REF!</v>
      </c>
    </row>
    <row r="315" spans="1:4" ht="24" customHeight="1" x14ac:dyDescent="0.25">
      <c r="A315" s="112" t="s">
        <v>151</v>
      </c>
      <c r="B315" s="120" t="e">
        <f t="shared" si="58"/>
        <v>#REF!</v>
      </c>
      <c r="C315" s="117">
        <v>0.5</v>
      </c>
      <c r="D315" s="128" t="e">
        <f t="shared" si="59"/>
        <v>#REF!</v>
      </c>
    </row>
    <row r="316" spans="1:4" ht="24" customHeight="1" x14ac:dyDescent="0.25">
      <c r="A316" s="114" t="s">
        <v>152</v>
      </c>
      <c r="B316" s="121" t="e">
        <f t="shared" si="58"/>
        <v>#REF!</v>
      </c>
      <c r="C316" s="118">
        <v>0.5</v>
      </c>
      <c r="D316" s="129" t="e">
        <f t="shared" si="59"/>
        <v>#REF!</v>
      </c>
    </row>
    <row r="317" spans="1:4" ht="24" customHeight="1" thickBot="1" x14ac:dyDescent="0.3">
      <c r="A317" s="111" t="s">
        <v>156</v>
      </c>
      <c r="B317" s="122" t="e">
        <f t="shared" si="58"/>
        <v>#REF!</v>
      </c>
      <c r="C317" s="119">
        <v>0.5</v>
      </c>
      <c r="D317" s="131" t="e">
        <f t="shared" si="59"/>
        <v>#REF!</v>
      </c>
    </row>
    <row r="318" spans="1:4" ht="24" customHeight="1" thickBot="1" x14ac:dyDescent="0.3"/>
    <row r="319" spans="1:4" ht="24" customHeight="1" thickBot="1" x14ac:dyDescent="0.3">
      <c r="A319" s="294" t="s">
        <v>82</v>
      </c>
      <c r="B319" s="295"/>
      <c r="C319" s="295"/>
      <c r="D319" s="296"/>
    </row>
    <row r="320" spans="1:4" ht="24" customHeight="1" thickBot="1" x14ac:dyDescent="0.3">
      <c r="A320" s="23" t="s">
        <v>3</v>
      </c>
      <c r="B320" s="24" t="s">
        <v>1</v>
      </c>
      <c r="C320" s="24" t="s">
        <v>2</v>
      </c>
      <c r="D320" s="25" t="s">
        <v>4</v>
      </c>
    </row>
    <row r="321" spans="1:8" ht="24" customHeight="1" x14ac:dyDescent="0.25">
      <c r="A321" s="112" t="s">
        <v>150</v>
      </c>
      <c r="B321" s="120" t="e">
        <f>D303+D312</f>
        <v>#REF!</v>
      </c>
      <c r="C321" s="134">
        <f>$B$263</f>
        <v>0</v>
      </c>
      <c r="D321" s="128" t="e">
        <f>B321*C321</f>
        <v>#REF!</v>
      </c>
    </row>
    <row r="322" spans="1:8" ht="24" customHeight="1" x14ac:dyDescent="0.25">
      <c r="A322" s="114" t="s">
        <v>153</v>
      </c>
      <c r="B322" s="121" t="e">
        <f t="shared" ref="B322:B326" si="60">D304+D313</f>
        <v>#REF!</v>
      </c>
      <c r="C322" s="132">
        <f t="shared" ref="C322:C326" si="61">$B$263</f>
        <v>0</v>
      </c>
      <c r="D322" s="129" t="e">
        <f t="shared" ref="D322:D326" si="62">B322*C322</f>
        <v>#REF!</v>
      </c>
    </row>
    <row r="323" spans="1:8" ht="24" customHeight="1" thickBot="1" x14ac:dyDescent="0.3">
      <c r="A323" s="111" t="s">
        <v>155</v>
      </c>
      <c r="B323" s="122" t="e">
        <f t="shared" si="60"/>
        <v>#REF!</v>
      </c>
      <c r="C323" s="133">
        <f t="shared" si="61"/>
        <v>0</v>
      </c>
      <c r="D323" s="131" t="e">
        <f t="shared" si="62"/>
        <v>#REF!</v>
      </c>
    </row>
    <row r="324" spans="1:8" ht="24" customHeight="1" x14ac:dyDescent="0.25">
      <c r="A324" s="112" t="s">
        <v>151</v>
      </c>
      <c r="B324" s="120" t="e">
        <f t="shared" si="60"/>
        <v>#REF!</v>
      </c>
      <c r="C324" s="134">
        <f t="shared" si="61"/>
        <v>0</v>
      </c>
      <c r="D324" s="128" t="e">
        <f t="shared" si="62"/>
        <v>#REF!</v>
      </c>
    </row>
    <row r="325" spans="1:8" ht="24" customHeight="1" x14ac:dyDescent="0.25">
      <c r="A325" s="114" t="s">
        <v>152</v>
      </c>
      <c r="B325" s="121" t="e">
        <f t="shared" si="60"/>
        <v>#REF!</v>
      </c>
      <c r="C325" s="132">
        <f t="shared" si="61"/>
        <v>0</v>
      </c>
      <c r="D325" s="129" t="e">
        <f t="shared" si="62"/>
        <v>#REF!</v>
      </c>
    </row>
    <row r="326" spans="1:8" ht="24" customHeight="1" thickBot="1" x14ac:dyDescent="0.3">
      <c r="A326" s="111" t="s">
        <v>156</v>
      </c>
      <c r="B326" s="122" t="e">
        <f t="shared" si="60"/>
        <v>#REF!</v>
      </c>
      <c r="C326" s="133">
        <f t="shared" si="61"/>
        <v>0</v>
      </c>
      <c r="D326" s="131" t="e">
        <f t="shared" si="62"/>
        <v>#REF!</v>
      </c>
      <c r="H326" s="159"/>
    </row>
    <row r="328" spans="1:8" ht="24" customHeight="1" x14ac:dyDescent="0.25">
      <c r="A328" s="298" t="s">
        <v>74</v>
      </c>
      <c r="B328" s="299"/>
      <c r="C328" s="299"/>
      <c r="D328" s="299"/>
      <c r="E328" s="299"/>
      <c r="F328" s="299"/>
      <c r="G328" s="299"/>
      <c r="H328" s="299"/>
    </row>
    <row r="329" spans="1:8" ht="75" customHeight="1" x14ac:dyDescent="0.25">
      <c r="A329" s="310" t="s">
        <v>287</v>
      </c>
      <c r="B329" s="310"/>
      <c r="C329" s="310"/>
      <c r="D329" s="310"/>
      <c r="E329" s="310"/>
      <c r="F329" s="310"/>
      <c r="G329" s="310"/>
      <c r="H329" s="310"/>
    </row>
    <row r="330" spans="1:8" ht="20.25" customHeight="1" thickBot="1" x14ac:dyDescent="0.3"/>
    <row r="331" spans="1:8" ht="24" customHeight="1" thickBot="1" x14ac:dyDescent="0.3">
      <c r="A331" s="301" t="s">
        <v>77</v>
      </c>
      <c r="B331" s="302"/>
      <c r="C331" s="302"/>
      <c r="D331" s="302"/>
      <c r="E331" s="303"/>
    </row>
    <row r="332" spans="1:8" ht="46.5" customHeight="1" thickBot="1" x14ac:dyDescent="0.3">
      <c r="A332" s="23" t="s">
        <v>3</v>
      </c>
      <c r="B332" s="158" t="s">
        <v>142</v>
      </c>
      <c r="C332" s="158" t="s">
        <v>76</v>
      </c>
      <c r="D332" s="158" t="s">
        <v>75</v>
      </c>
      <c r="E332" s="25" t="s">
        <v>4</v>
      </c>
    </row>
    <row r="333" spans="1:8" ht="24" customHeight="1" x14ac:dyDescent="0.25">
      <c r="A333" s="112" t="s">
        <v>150</v>
      </c>
      <c r="B333" s="45" t="e">
        <f t="shared" ref="B333:B338" si="63">-D77</f>
        <v>#REF!</v>
      </c>
      <c r="C333" s="45" t="e">
        <f t="shared" ref="C333:C338" si="64">-D86</f>
        <v>#REF!</v>
      </c>
      <c r="D333" s="45" t="e">
        <f t="shared" ref="D333:D338" si="65">-E95</f>
        <v>#REF!</v>
      </c>
      <c r="E333" s="46" t="e">
        <f t="shared" ref="E333:E338" si="66">SUM(B333:D333)</f>
        <v>#REF!</v>
      </c>
    </row>
    <row r="334" spans="1:8" ht="24" customHeight="1" x14ac:dyDescent="0.25">
      <c r="A334" s="114" t="s">
        <v>153</v>
      </c>
      <c r="B334" s="41" t="e">
        <f t="shared" si="63"/>
        <v>#REF!</v>
      </c>
      <c r="C334" s="41" t="e">
        <f t="shared" si="64"/>
        <v>#REF!</v>
      </c>
      <c r="D334" s="41" t="e">
        <f t="shared" si="65"/>
        <v>#REF!</v>
      </c>
      <c r="E334" s="42" t="e">
        <f t="shared" si="66"/>
        <v>#REF!</v>
      </c>
    </row>
    <row r="335" spans="1:8" ht="24" customHeight="1" thickBot="1" x14ac:dyDescent="0.3">
      <c r="A335" s="123" t="s">
        <v>155</v>
      </c>
      <c r="B335" s="149" t="e">
        <f t="shared" si="63"/>
        <v>#REF!</v>
      </c>
      <c r="C335" s="149" t="e">
        <f t="shared" si="64"/>
        <v>#REF!</v>
      </c>
      <c r="D335" s="149" t="e">
        <f t="shared" si="65"/>
        <v>#REF!</v>
      </c>
      <c r="E335" s="150" t="e">
        <f t="shared" si="66"/>
        <v>#REF!</v>
      </c>
    </row>
    <row r="336" spans="1:8" ht="24" customHeight="1" x14ac:dyDescent="0.25">
      <c r="A336" s="112" t="s">
        <v>151</v>
      </c>
      <c r="B336" s="45" t="e">
        <f t="shared" si="63"/>
        <v>#REF!</v>
      </c>
      <c r="C336" s="45" t="e">
        <f t="shared" si="64"/>
        <v>#REF!</v>
      </c>
      <c r="D336" s="45" t="e">
        <f t="shared" si="65"/>
        <v>#REF!</v>
      </c>
      <c r="E336" s="46" t="e">
        <f t="shared" si="66"/>
        <v>#REF!</v>
      </c>
    </row>
    <row r="337" spans="1:8" ht="24" customHeight="1" x14ac:dyDescent="0.25">
      <c r="A337" s="114" t="s">
        <v>152</v>
      </c>
      <c r="B337" s="41" t="e">
        <f t="shared" si="63"/>
        <v>#REF!</v>
      </c>
      <c r="C337" s="41" t="e">
        <f t="shared" si="64"/>
        <v>#REF!</v>
      </c>
      <c r="D337" s="41" t="e">
        <f t="shared" si="65"/>
        <v>#REF!</v>
      </c>
      <c r="E337" s="42" t="e">
        <f t="shared" si="66"/>
        <v>#REF!</v>
      </c>
    </row>
    <row r="338" spans="1:8" ht="24" customHeight="1" thickBot="1" x14ac:dyDescent="0.3">
      <c r="A338" s="111" t="s">
        <v>156</v>
      </c>
      <c r="B338" s="43" t="e">
        <f t="shared" si="63"/>
        <v>#REF!</v>
      </c>
      <c r="C338" s="43" t="e">
        <f t="shared" si="64"/>
        <v>#REF!</v>
      </c>
      <c r="D338" s="43" t="e">
        <f t="shared" si="65"/>
        <v>#REF!</v>
      </c>
      <c r="E338" s="44" t="e">
        <f t="shared" si="66"/>
        <v>#REF!</v>
      </c>
    </row>
    <row r="339" spans="1:8" ht="24" customHeight="1" thickBot="1" x14ac:dyDescent="0.3"/>
    <row r="340" spans="1:8" ht="24" customHeight="1" thickBot="1" x14ac:dyDescent="0.3">
      <c r="A340" s="294" t="s">
        <v>78</v>
      </c>
      <c r="B340" s="295"/>
      <c r="C340" s="295"/>
      <c r="D340" s="296"/>
    </row>
    <row r="341" spans="1:8" ht="24" customHeight="1" thickBot="1" x14ac:dyDescent="0.3">
      <c r="A341" s="23" t="s">
        <v>3</v>
      </c>
      <c r="B341" s="24" t="s">
        <v>8</v>
      </c>
      <c r="C341" s="24" t="s">
        <v>2</v>
      </c>
      <c r="D341" s="25" t="s">
        <v>4</v>
      </c>
    </row>
    <row r="342" spans="1:8" ht="24" customHeight="1" x14ac:dyDescent="0.25">
      <c r="A342" s="112" t="s">
        <v>150</v>
      </c>
      <c r="B342" s="45" t="e">
        <f t="shared" ref="B342:B347" si="67">E333</f>
        <v>#REF!</v>
      </c>
      <c r="C342" s="134">
        <f>$B$264</f>
        <v>0</v>
      </c>
      <c r="D342" s="46" t="e">
        <f>B342*C342</f>
        <v>#REF!</v>
      </c>
    </row>
    <row r="343" spans="1:8" ht="24" customHeight="1" x14ac:dyDescent="0.25">
      <c r="A343" s="114" t="s">
        <v>153</v>
      </c>
      <c r="B343" s="41" t="e">
        <f t="shared" si="67"/>
        <v>#REF!</v>
      </c>
      <c r="C343" s="132">
        <f t="shared" ref="C343:C347" si="68">$B$264</f>
        <v>0</v>
      </c>
      <c r="D343" s="42" t="e">
        <f t="shared" ref="D343:D347" si="69">B343*C343</f>
        <v>#REF!</v>
      </c>
    </row>
    <row r="344" spans="1:8" ht="24" customHeight="1" thickBot="1" x14ac:dyDescent="0.3">
      <c r="A344" s="111" t="s">
        <v>155</v>
      </c>
      <c r="B344" s="43" t="e">
        <f t="shared" si="67"/>
        <v>#REF!</v>
      </c>
      <c r="C344" s="133">
        <f t="shared" si="68"/>
        <v>0</v>
      </c>
      <c r="D344" s="44" t="e">
        <f t="shared" si="69"/>
        <v>#REF!</v>
      </c>
    </row>
    <row r="345" spans="1:8" ht="24" customHeight="1" x14ac:dyDescent="0.25">
      <c r="A345" s="112" t="s">
        <v>151</v>
      </c>
      <c r="B345" s="45" t="e">
        <f t="shared" si="67"/>
        <v>#REF!</v>
      </c>
      <c r="C345" s="134">
        <f t="shared" si="68"/>
        <v>0</v>
      </c>
      <c r="D345" s="46" t="e">
        <f t="shared" si="69"/>
        <v>#REF!</v>
      </c>
    </row>
    <row r="346" spans="1:8" ht="24" customHeight="1" x14ac:dyDescent="0.25">
      <c r="A346" s="114" t="s">
        <v>152</v>
      </c>
      <c r="B346" s="41" t="e">
        <f t="shared" si="67"/>
        <v>#REF!</v>
      </c>
      <c r="C346" s="132">
        <f t="shared" si="68"/>
        <v>0</v>
      </c>
      <c r="D346" s="42" t="e">
        <f t="shared" si="69"/>
        <v>#REF!</v>
      </c>
    </row>
    <row r="347" spans="1:8" ht="24" customHeight="1" thickBot="1" x14ac:dyDescent="0.3">
      <c r="A347" s="111" t="s">
        <v>156</v>
      </c>
      <c r="B347" s="43" t="e">
        <f t="shared" si="67"/>
        <v>#REF!</v>
      </c>
      <c r="C347" s="133">
        <f t="shared" si="68"/>
        <v>0</v>
      </c>
      <c r="D347" s="44" t="e">
        <f t="shared" si="69"/>
        <v>#REF!</v>
      </c>
      <c r="H347" s="159"/>
    </row>
    <row r="349" spans="1:8" ht="24" customHeight="1" x14ac:dyDescent="0.25">
      <c r="A349" s="293" t="s">
        <v>55</v>
      </c>
      <c r="B349" s="293"/>
      <c r="C349" s="293"/>
      <c r="D349" s="293"/>
      <c r="E349" s="293"/>
      <c r="F349" s="293"/>
      <c r="G349" s="293"/>
      <c r="H349" s="293"/>
    </row>
    <row r="350" spans="1:8" ht="24" customHeight="1" thickBot="1" x14ac:dyDescent="0.3"/>
    <row r="351" spans="1:8" ht="24" customHeight="1" thickBot="1" x14ac:dyDescent="0.3">
      <c r="A351" s="301" t="s">
        <v>55</v>
      </c>
      <c r="B351" s="302"/>
      <c r="C351" s="302"/>
      <c r="D351" s="302"/>
      <c r="E351" s="303"/>
    </row>
    <row r="352" spans="1:8" ht="24" customHeight="1" thickBot="1" x14ac:dyDescent="0.3">
      <c r="A352" s="23" t="s">
        <v>3</v>
      </c>
      <c r="B352" s="24" t="s">
        <v>79</v>
      </c>
      <c r="C352" s="24" t="s">
        <v>80</v>
      </c>
      <c r="D352" s="24" t="s">
        <v>81</v>
      </c>
      <c r="E352" s="25" t="s">
        <v>16</v>
      </c>
    </row>
    <row r="353" spans="1:8" ht="24" customHeight="1" x14ac:dyDescent="0.25">
      <c r="A353" s="112" t="s">
        <v>150</v>
      </c>
      <c r="B353" s="97" t="e">
        <f t="shared" ref="B353:B358" si="70">D291</f>
        <v>#REF!</v>
      </c>
      <c r="C353" s="97" t="e">
        <f t="shared" ref="C353:C358" si="71">D321</f>
        <v>#REF!</v>
      </c>
      <c r="D353" s="98" t="e">
        <f>D342</f>
        <v>#REF!</v>
      </c>
      <c r="E353" s="99" t="e">
        <f t="shared" ref="E353:E358" si="72">SUM(B353:D353)</f>
        <v>#REF!</v>
      </c>
    </row>
    <row r="354" spans="1:8" ht="24" customHeight="1" x14ac:dyDescent="0.25">
      <c r="A354" s="114" t="s">
        <v>153</v>
      </c>
      <c r="B354" s="100" t="e">
        <f t="shared" si="70"/>
        <v>#REF!</v>
      </c>
      <c r="C354" s="100" t="e">
        <f t="shared" si="71"/>
        <v>#REF!</v>
      </c>
      <c r="D354" s="101" t="e">
        <f t="shared" ref="D354:D358" si="73">D343</f>
        <v>#REF!</v>
      </c>
      <c r="E354" s="102" t="e">
        <f t="shared" si="72"/>
        <v>#REF!</v>
      </c>
    </row>
    <row r="355" spans="1:8" ht="24" customHeight="1" thickBot="1" x14ac:dyDescent="0.3">
      <c r="A355" s="123" t="s">
        <v>155</v>
      </c>
      <c r="B355" s="151" t="e">
        <f t="shared" si="70"/>
        <v>#REF!</v>
      </c>
      <c r="C355" s="151" t="e">
        <f t="shared" si="71"/>
        <v>#REF!</v>
      </c>
      <c r="D355" s="152" t="e">
        <f t="shared" si="73"/>
        <v>#REF!</v>
      </c>
      <c r="E355" s="153" t="e">
        <f t="shared" si="72"/>
        <v>#REF!</v>
      </c>
    </row>
    <row r="356" spans="1:8" ht="24" customHeight="1" x14ac:dyDescent="0.25">
      <c r="A356" s="112" t="s">
        <v>151</v>
      </c>
      <c r="B356" s="97" t="e">
        <f t="shared" si="70"/>
        <v>#REF!</v>
      </c>
      <c r="C356" s="97" t="e">
        <f t="shared" si="71"/>
        <v>#REF!</v>
      </c>
      <c r="D356" s="98" t="e">
        <f t="shared" si="73"/>
        <v>#REF!</v>
      </c>
      <c r="E356" s="99" t="e">
        <f t="shared" si="72"/>
        <v>#REF!</v>
      </c>
    </row>
    <row r="357" spans="1:8" ht="24" customHeight="1" x14ac:dyDescent="0.25">
      <c r="A357" s="114" t="s">
        <v>152</v>
      </c>
      <c r="B357" s="100" t="e">
        <f t="shared" si="70"/>
        <v>#REF!</v>
      </c>
      <c r="C357" s="100" t="e">
        <f t="shared" si="71"/>
        <v>#REF!</v>
      </c>
      <c r="D357" s="101" t="e">
        <f t="shared" si="73"/>
        <v>#REF!</v>
      </c>
      <c r="E357" s="102" t="e">
        <f t="shared" si="72"/>
        <v>#REF!</v>
      </c>
    </row>
    <row r="358" spans="1:8" ht="24" customHeight="1" thickBot="1" x14ac:dyDescent="0.3">
      <c r="A358" s="111" t="s">
        <v>156</v>
      </c>
      <c r="B358" s="103" t="e">
        <f t="shared" si="70"/>
        <v>#REF!</v>
      </c>
      <c r="C358" s="103" t="e">
        <f t="shared" si="71"/>
        <v>#REF!</v>
      </c>
      <c r="D358" s="104" t="e">
        <f t="shared" si="73"/>
        <v>#REF!</v>
      </c>
      <c r="E358" s="105" t="e">
        <f t="shared" si="72"/>
        <v>#REF!</v>
      </c>
      <c r="H358" s="159"/>
    </row>
    <row r="360" spans="1:8" ht="24" customHeight="1" x14ac:dyDescent="0.25">
      <c r="A360" s="293" t="s">
        <v>83</v>
      </c>
      <c r="B360" s="293"/>
      <c r="C360" s="293"/>
      <c r="D360" s="293"/>
      <c r="E360" s="293"/>
      <c r="F360" s="293"/>
      <c r="G360" s="293"/>
      <c r="H360" s="293"/>
    </row>
    <row r="361" spans="1:8" ht="144" customHeight="1" x14ac:dyDescent="0.25">
      <c r="A361" s="304" t="s">
        <v>271</v>
      </c>
      <c r="B361" s="304"/>
      <c r="C361" s="304"/>
      <c r="D361" s="304"/>
      <c r="E361" s="304"/>
      <c r="F361" s="304"/>
      <c r="G361" s="304"/>
      <c r="H361" s="304"/>
    </row>
    <row r="362" spans="1:8" ht="24" customHeight="1" thickBot="1" x14ac:dyDescent="0.3"/>
    <row r="363" spans="1:8" ht="24" customHeight="1" thickBot="1" x14ac:dyDescent="0.3">
      <c r="A363" s="307" t="s">
        <v>160</v>
      </c>
      <c r="B363" s="308"/>
      <c r="C363" s="308"/>
      <c r="D363" s="308"/>
      <c r="E363" s="308"/>
      <c r="F363" s="308"/>
      <c r="G363" s="309"/>
    </row>
    <row r="364" spans="1:8" ht="16.5" thickBot="1" x14ac:dyDescent="0.3">
      <c r="A364" s="307" t="s">
        <v>87</v>
      </c>
      <c r="B364" s="308"/>
      <c r="C364" s="308"/>
      <c r="D364" s="308"/>
      <c r="E364" s="308"/>
      <c r="F364" s="308"/>
      <c r="G364" s="309"/>
    </row>
    <row r="365" spans="1:8" ht="24" customHeight="1" thickBot="1" x14ac:dyDescent="0.3">
      <c r="A365" s="311" t="s">
        <v>3</v>
      </c>
      <c r="B365" s="311" t="s">
        <v>88</v>
      </c>
      <c r="C365" s="311" t="s">
        <v>89</v>
      </c>
      <c r="D365" s="161" t="s">
        <v>90</v>
      </c>
      <c r="E365" s="162"/>
      <c r="F365" s="161" t="s">
        <v>91</v>
      </c>
      <c r="G365" s="162"/>
    </row>
    <row r="366" spans="1:8" ht="31.5" customHeight="1" thickBot="1" x14ac:dyDescent="0.3">
      <c r="A366" s="312"/>
      <c r="B366" s="312"/>
      <c r="C366" s="312"/>
      <c r="D366" s="75" t="s">
        <v>92</v>
      </c>
      <c r="E366" s="75" t="s">
        <v>93</v>
      </c>
      <c r="F366" s="75" t="s">
        <v>92</v>
      </c>
      <c r="G366" s="75" t="s">
        <v>93</v>
      </c>
    </row>
    <row r="367" spans="1:8" ht="24" customHeight="1" x14ac:dyDescent="0.25">
      <c r="A367" s="54" t="s">
        <v>20</v>
      </c>
      <c r="B367" s="94"/>
      <c r="C367" s="56">
        <v>30</v>
      </c>
      <c r="D367" s="57">
        <v>0.5</v>
      </c>
      <c r="E367" s="58">
        <f t="shared" ref="E367:E378" si="74">(B367*C367)*D367</f>
        <v>0</v>
      </c>
      <c r="F367" s="59">
        <f>(252/365)</f>
        <v>0.69041095890410964</v>
      </c>
      <c r="G367" s="58">
        <f t="shared" ref="G367:G378" si="75">(B367*C367)*F367</f>
        <v>0</v>
      </c>
    </row>
    <row r="368" spans="1:8" ht="24" customHeight="1" x14ac:dyDescent="0.25">
      <c r="A368" s="34" t="s">
        <v>94</v>
      </c>
      <c r="B368" s="95"/>
      <c r="C368" s="61">
        <v>1</v>
      </c>
      <c r="D368" s="62">
        <v>1</v>
      </c>
      <c r="E368" s="63">
        <f t="shared" si="74"/>
        <v>0</v>
      </c>
      <c r="F368" s="64">
        <v>1</v>
      </c>
      <c r="G368" s="63">
        <f t="shared" si="75"/>
        <v>0</v>
      </c>
    </row>
    <row r="369" spans="1:7" ht="24" customHeight="1" x14ac:dyDescent="0.25">
      <c r="A369" s="34" t="s">
        <v>95</v>
      </c>
      <c r="B369" s="95"/>
      <c r="C369" s="61">
        <v>15</v>
      </c>
      <c r="D369" s="62">
        <v>0.5</v>
      </c>
      <c r="E369" s="63">
        <f t="shared" si="74"/>
        <v>0</v>
      </c>
      <c r="F369" s="64">
        <f>(252/365)</f>
        <v>0.69041095890410964</v>
      </c>
      <c r="G369" s="63">
        <f t="shared" si="75"/>
        <v>0</v>
      </c>
    </row>
    <row r="370" spans="1:7" ht="24" customHeight="1" x14ac:dyDescent="0.25">
      <c r="A370" s="34" t="s">
        <v>96</v>
      </c>
      <c r="B370" s="95"/>
      <c r="C370" s="61">
        <v>5</v>
      </c>
      <c r="D370" s="62">
        <v>0.5</v>
      </c>
      <c r="E370" s="63">
        <f t="shared" si="74"/>
        <v>0</v>
      </c>
      <c r="F370" s="64">
        <f>(252/365)</f>
        <v>0.69041095890410964</v>
      </c>
      <c r="G370" s="63">
        <f t="shared" si="75"/>
        <v>0</v>
      </c>
    </row>
    <row r="371" spans="1:7" ht="24" customHeight="1" x14ac:dyDescent="0.25">
      <c r="A371" s="34" t="s">
        <v>97</v>
      </c>
      <c r="B371" s="95"/>
      <c r="C371" s="61">
        <v>2</v>
      </c>
      <c r="D371" s="62">
        <v>1</v>
      </c>
      <c r="E371" s="63">
        <f t="shared" si="74"/>
        <v>0</v>
      </c>
      <c r="F371" s="64">
        <v>1</v>
      </c>
      <c r="G371" s="63">
        <f t="shared" si="75"/>
        <v>0</v>
      </c>
    </row>
    <row r="372" spans="1:7" ht="24" customHeight="1" x14ac:dyDescent="0.25">
      <c r="A372" s="34" t="s">
        <v>98</v>
      </c>
      <c r="B372" s="95"/>
      <c r="C372" s="61">
        <v>2</v>
      </c>
      <c r="D372" s="62">
        <v>0.5</v>
      </c>
      <c r="E372" s="63">
        <f t="shared" si="74"/>
        <v>0</v>
      </c>
      <c r="F372" s="64">
        <f>(252/365)</f>
        <v>0.69041095890410964</v>
      </c>
      <c r="G372" s="63">
        <f t="shared" si="75"/>
        <v>0</v>
      </c>
    </row>
    <row r="373" spans="1:7" ht="24" customHeight="1" x14ac:dyDescent="0.25">
      <c r="A373" s="34" t="s">
        <v>99</v>
      </c>
      <c r="B373" s="95"/>
      <c r="C373" s="61">
        <v>3</v>
      </c>
      <c r="D373" s="62">
        <v>0.5</v>
      </c>
      <c r="E373" s="63">
        <f t="shared" si="74"/>
        <v>0</v>
      </c>
      <c r="F373" s="64">
        <v>1</v>
      </c>
      <c r="G373" s="63">
        <f t="shared" si="75"/>
        <v>0</v>
      </c>
    </row>
    <row r="374" spans="1:7" ht="24" customHeight="1" x14ac:dyDescent="0.25">
      <c r="A374" s="34" t="s">
        <v>100</v>
      </c>
      <c r="B374" s="95"/>
      <c r="C374" s="61">
        <v>1</v>
      </c>
      <c r="D374" s="62">
        <v>1</v>
      </c>
      <c r="E374" s="63">
        <f t="shared" si="74"/>
        <v>0</v>
      </c>
      <c r="F374" s="64">
        <v>1</v>
      </c>
      <c r="G374" s="63">
        <f t="shared" si="75"/>
        <v>0</v>
      </c>
    </row>
    <row r="375" spans="1:7" ht="24" customHeight="1" x14ac:dyDescent="0.25">
      <c r="A375" s="34" t="s">
        <v>101</v>
      </c>
      <c r="B375" s="95"/>
      <c r="C375" s="61">
        <v>1</v>
      </c>
      <c r="D375" s="62">
        <v>1</v>
      </c>
      <c r="E375" s="63">
        <f t="shared" si="74"/>
        <v>0</v>
      </c>
      <c r="F375" s="64">
        <v>1</v>
      </c>
      <c r="G375" s="63">
        <f t="shared" si="75"/>
        <v>0</v>
      </c>
    </row>
    <row r="376" spans="1:7" ht="24" customHeight="1" x14ac:dyDescent="0.25">
      <c r="A376" s="34" t="s">
        <v>102</v>
      </c>
      <c r="B376" s="95"/>
      <c r="C376" s="61">
        <v>20</v>
      </c>
      <c r="D376" s="62">
        <v>0.5</v>
      </c>
      <c r="E376" s="63">
        <f t="shared" si="74"/>
        <v>0</v>
      </c>
      <c r="F376" s="64">
        <f>(252/365)</f>
        <v>0.69041095890410964</v>
      </c>
      <c r="G376" s="63">
        <f t="shared" si="75"/>
        <v>0</v>
      </c>
    </row>
    <row r="377" spans="1:7" ht="24" customHeight="1" x14ac:dyDescent="0.25">
      <c r="A377" s="34" t="s">
        <v>103</v>
      </c>
      <c r="B377" s="95"/>
      <c r="C377" s="61">
        <v>180</v>
      </c>
      <c r="D377" s="62">
        <v>0.5</v>
      </c>
      <c r="E377" s="63">
        <f t="shared" si="74"/>
        <v>0</v>
      </c>
      <c r="F377" s="64">
        <f>(252/365)</f>
        <v>0.69041095890410964</v>
      </c>
      <c r="G377" s="63">
        <f t="shared" si="75"/>
        <v>0</v>
      </c>
    </row>
    <row r="378" spans="1:7" ht="24" customHeight="1" thickBot="1" x14ac:dyDescent="0.3">
      <c r="A378" s="65" t="s">
        <v>104</v>
      </c>
      <c r="B378" s="96"/>
      <c r="C378" s="66">
        <v>6</v>
      </c>
      <c r="D378" s="67">
        <v>1</v>
      </c>
      <c r="E378" s="68">
        <f t="shared" si="74"/>
        <v>0</v>
      </c>
      <c r="F378" s="69">
        <v>1</v>
      </c>
      <c r="G378" s="68">
        <f t="shared" si="75"/>
        <v>0</v>
      </c>
    </row>
    <row r="379" spans="1:7" ht="24" customHeight="1" thickBot="1" x14ac:dyDescent="0.3"/>
    <row r="380" spans="1:7" ht="24" customHeight="1" thickBot="1" x14ac:dyDescent="0.3">
      <c r="A380" s="297" t="s">
        <v>110</v>
      </c>
      <c r="B380" s="320"/>
      <c r="C380" s="320"/>
      <c r="D380" s="321"/>
    </row>
    <row r="381" spans="1:7" ht="24" customHeight="1" thickBot="1" x14ac:dyDescent="0.3">
      <c r="A381" s="322" t="s">
        <v>105</v>
      </c>
      <c r="B381" s="297" t="s">
        <v>146</v>
      </c>
      <c r="C381" s="320"/>
      <c r="D381" s="321"/>
    </row>
    <row r="382" spans="1:7" ht="26.25" customHeight="1" thickBot="1" x14ac:dyDescent="0.3">
      <c r="A382" s="323"/>
      <c r="B382" s="77" t="s">
        <v>106</v>
      </c>
      <c r="C382" s="76" t="s">
        <v>107</v>
      </c>
      <c r="D382" s="78" t="s">
        <v>108</v>
      </c>
    </row>
    <row r="383" spans="1:7" ht="24" customHeight="1" x14ac:dyDescent="0.25">
      <c r="A383" s="54" t="s">
        <v>20</v>
      </c>
      <c r="B383" s="55">
        <f t="shared" ref="B383:B394" si="76">E367</f>
        <v>0</v>
      </c>
      <c r="C383" s="55">
        <f t="shared" ref="C383:C394" si="77">E367</f>
        <v>0</v>
      </c>
      <c r="D383" s="70">
        <f t="shared" ref="D383:D394" si="78">G367</f>
        <v>0</v>
      </c>
    </row>
    <row r="384" spans="1:7" ht="24" customHeight="1" x14ac:dyDescent="0.25">
      <c r="A384" s="34" t="s">
        <v>94</v>
      </c>
      <c r="B384" s="60">
        <f t="shared" si="76"/>
        <v>0</v>
      </c>
      <c r="C384" s="60">
        <f t="shared" si="77"/>
        <v>0</v>
      </c>
      <c r="D384" s="71">
        <f t="shared" si="78"/>
        <v>0</v>
      </c>
    </row>
    <row r="385" spans="1:8" ht="24" customHeight="1" x14ac:dyDescent="0.25">
      <c r="A385" s="34" t="s">
        <v>95</v>
      </c>
      <c r="B385" s="60">
        <f t="shared" si="76"/>
        <v>0</v>
      </c>
      <c r="C385" s="60">
        <f t="shared" si="77"/>
        <v>0</v>
      </c>
      <c r="D385" s="71">
        <f t="shared" si="78"/>
        <v>0</v>
      </c>
    </row>
    <row r="386" spans="1:8" ht="24" customHeight="1" x14ac:dyDescent="0.25">
      <c r="A386" s="34" t="s">
        <v>96</v>
      </c>
      <c r="B386" s="60">
        <f t="shared" si="76"/>
        <v>0</v>
      </c>
      <c r="C386" s="60">
        <f t="shared" si="77"/>
        <v>0</v>
      </c>
      <c r="D386" s="71">
        <f t="shared" si="78"/>
        <v>0</v>
      </c>
    </row>
    <row r="387" spans="1:8" ht="24" customHeight="1" x14ac:dyDescent="0.25">
      <c r="A387" s="34" t="s">
        <v>97</v>
      </c>
      <c r="B387" s="60">
        <f t="shared" si="76"/>
        <v>0</v>
      </c>
      <c r="C387" s="60">
        <f t="shared" si="77"/>
        <v>0</v>
      </c>
      <c r="D387" s="71">
        <f t="shared" si="78"/>
        <v>0</v>
      </c>
    </row>
    <row r="388" spans="1:8" ht="24" customHeight="1" x14ac:dyDescent="0.25">
      <c r="A388" s="34" t="s">
        <v>98</v>
      </c>
      <c r="B388" s="60">
        <f t="shared" si="76"/>
        <v>0</v>
      </c>
      <c r="C388" s="60">
        <f t="shared" si="77"/>
        <v>0</v>
      </c>
      <c r="D388" s="71">
        <f t="shared" si="78"/>
        <v>0</v>
      </c>
    </row>
    <row r="389" spans="1:8" ht="24" customHeight="1" x14ac:dyDescent="0.25">
      <c r="A389" s="34" t="s">
        <v>99</v>
      </c>
      <c r="B389" s="60">
        <f t="shared" si="76"/>
        <v>0</v>
      </c>
      <c r="C389" s="60">
        <f t="shared" si="77"/>
        <v>0</v>
      </c>
      <c r="D389" s="71">
        <f t="shared" si="78"/>
        <v>0</v>
      </c>
    </row>
    <row r="390" spans="1:8" ht="24" customHeight="1" x14ac:dyDescent="0.25">
      <c r="A390" s="34" t="s">
        <v>100</v>
      </c>
      <c r="B390" s="60">
        <f t="shared" si="76"/>
        <v>0</v>
      </c>
      <c r="C390" s="60">
        <f t="shared" si="77"/>
        <v>0</v>
      </c>
      <c r="D390" s="71">
        <f t="shared" si="78"/>
        <v>0</v>
      </c>
    </row>
    <row r="391" spans="1:8" ht="24" customHeight="1" x14ac:dyDescent="0.25">
      <c r="A391" s="34" t="s">
        <v>101</v>
      </c>
      <c r="B391" s="60">
        <f t="shared" si="76"/>
        <v>0</v>
      </c>
      <c r="C391" s="60">
        <f t="shared" si="77"/>
        <v>0</v>
      </c>
      <c r="D391" s="71">
        <f t="shared" si="78"/>
        <v>0</v>
      </c>
    </row>
    <row r="392" spans="1:8" ht="24" customHeight="1" x14ac:dyDescent="0.25">
      <c r="A392" s="34" t="s">
        <v>102</v>
      </c>
      <c r="B392" s="60">
        <f t="shared" si="76"/>
        <v>0</v>
      </c>
      <c r="C392" s="60">
        <f t="shared" si="77"/>
        <v>0</v>
      </c>
      <c r="D392" s="71">
        <f t="shared" si="78"/>
        <v>0</v>
      </c>
    </row>
    <row r="393" spans="1:8" ht="24" customHeight="1" x14ac:dyDescent="0.25">
      <c r="A393" s="34" t="s">
        <v>103</v>
      </c>
      <c r="B393" s="60">
        <f t="shared" si="76"/>
        <v>0</v>
      </c>
      <c r="C393" s="60">
        <f t="shared" si="77"/>
        <v>0</v>
      </c>
      <c r="D393" s="71">
        <f t="shared" si="78"/>
        <v>0</v>
      </c>
    </row>
    <row r="394" spans="1:8" ht="24" customHeight="1" thickBot="1" x14ac:dyDescent="0.3">
      <c r="A394" s="35" t="s">
        <v>104</v>
      </c>
      <c r="B394" s="72">
        <f t="shared" si="76"/>
        <v>0</v>
      </c>
      <c r="C394" s="72">
        <f t="shared" si="77"/>
        <v>0</v>
      </c>
      <c r="D394" s="73">
        <f t="shared" si="78"/>
        <v>0</v>
      </c>
    </row>
    <row r="395" spans="1:8" ht="24" customHeight="1" thickBot="1" x14ac:dyDescent="0.3">
      <c r="A395" s="77" t="s">
        <v>109</v>
      </c>
      <c r="B395" s="79">
        <f>SUM(B383:B394)</f>
        <v>0</v>
      </c>
      <c r="C395" s="79">
        <f>SUM(C383:C394)</f>
        <v>0</v>
      </c>
      <c r="D395" s="80">
        <f>SUM(D383:D394)</f>
        <v>0</v>
      </c>
      <c r="H395" s="159"/>
    </row>
    <row r="397" spans="1:8" ht="24" customHeight="1" x14ac:dyDescent="0.25">
      <c r="A397" s="298" t="s">
        <v>114</v>
      </c>
      <c r="B397" s="299"/>
      <c r="C397" s="299"/>
      <c r="D397" s="299"/>
      <c r="E397" s="299"/>
      <c r="F397" s="299"/>
      <c r="G397" s="299"/>
      <c r="H397" s="299"/>
    </row>
    <row r="398" spans="1:8" ht="78" customHeight="1" x14ac:dyDescent="0.25">
      <c r="A398" s="304" t="s">
        <v>288</v>
      </c>
      <c r="B398" s="304"/>
      <c r="C398" s="304"/>
      <c r="D398" s="304"/>
      <c r="E398" s="304"/>
      <c r="F398" s="304"/>
      <c r="G398" s="304"/>
      <c r="H398" s="304"/>
    </row>
    <row r="399" spans="1:8" ht="24" customHeight="1" thickBot="1" x14ac:dyDescent="0.3"/>
    <row r="400" spans="1:8" ht="24" customHeight="1" thickBot="1" x14ac:dyDescent="0.3">
      <c r="A400" s="294" t="s">
        <v>86</v>
      </c>
      <c r="B400" s="295"/>
      <c r="C400" s="295"/>
      <c r="D400" s="296"/>
    </row>
    <row r="401" spans="1:8" ht="24" customHeight="1" thickBot="1" x14ac:dyDescent="0.3">
      <c r="A401" s="23" t="s">
        <v>3</v>
      </c>
      <c r="B401" s="24" t="s">
        <v>1</v>
      </c>
      <c r="C401" s="24" t="s">
        <v>85</v>
      </c>
      <c r="D401" s="25" t="s">
        <v>84</v>
      </c>
    </row>
    <row r="402" spans="1:8" ht="24" customHeight="1" x14ac:dyDescent="0.25">
      <c r="A402" s="112" t="s">
        <v>150</v>
      </c>
      <c r="B402" s="120" t="e">
        <f t="shared" ref="B402:B407" si="79">G64+E249+E353</f>
        <v>#REF!</v>
      </c>
      <c r="C402" s="30">
        <v>30</v>
      </c>
      <c r="D402" s="128" t="e">
        <f>B402/C402</f>
        <v>#REF!</v>
      </c>
    </row>
    <row r="403" spans="1:8" ht="24" customHeight="1" x14ac:dyDescent="0.25">
      <c r="A403" s="114" t="s">
        <v>153</v>
      </c>
      <c r="B403" s="121" t="e">
        <f t="shared" si="79"/>
        <v>#REF!</v>
      </c>
      <c r="C403" s="31">
        <f>C402</f>
        <v>30</v>
      </c>
      <c r="D403" s="129" t="e">
        <f t="shared" ref="D403:D407" si="80">B403/C403</f>
        <v>#REF!</v>
      </c>
    </row>
    <row r="404" spans="1:8" ht="24" customHeight="1" thickBot="1" x14ac:dyDescent="0.3">
      <c r="A404" s="123" t="s">
        <v>155</v>
      </c>
      <c r="B404" s="124" t="e">
        <f t="shared" si="79"/>
        <v>#REF!</v>
      </c>
      <c r="C404" s="89">
        <f>C403</f>
        <v>30</v>
      </c>
      <c r="D404" s="130" t="e">
        <f t="shared" si="80"/>
        <v>#REF!</v>
      </c>
    </row>
    <row r="405" spans="1:8" ht="24" customHeight="1" x14ac:dyDescent="0.25">
      <c r="A405" s="112" t="s">
        <v>151</v>
      </c>
      <c r="B405" s="120" t="e">
        <f t="shared" si="79"/>
        <v>#REF!</v>
      </c>
      <c r="C405" s="30">
        <f>C404</f>
        <v>30</v>
      </c>
      <c r="D405" s="128" t="e">
        <f t="shared" si="80"/>
        <v>#REF!</v>
      </c>
    </row>
    <row r="406" spans="1:8" ht="24" customHeight="1" x14ac:dyDescent="0.25">
      <c r="A406" s="114" t="s">
        <v>152</v>
      </c>
      <c r="B406" s="121" t="e">
        <f t="shared" si="79"/>
        <v>#REF!</v>
      </c>
      <c r="C406" s="31">
        <f>C405</f>
        <v>30</v>
      </c>
      <c r="D406" s="129" t="e">
        <f t="shared" si="80"/>
        <v>#REF!</v>
      </c>
    </row>
    <row r="407" spans="1:8" ht="24" customHeight="1" thickBot="1" x14ac:dyDescent="0.3">
      <c r="A407" s="111" t="s">
        <v>156</v>
      </c>
      <c r="B407" s="122" t="e">
        <f t="shared" si="79"/>
        <v>#REF!</v>
      </c>
      <c r="C407" s="32">
        <f>C406</f>
        <v>30</v>
      </c>
      <c r="D407" s="131" t="e">
        <f t="shared" si="80"/>
        <v>#REF!</v>
      </c>
    </row>
    <row r="408" spans="1:8" ht="16.5" thickBot="1" x14ac:dyDescent="0.3"/>
    <row r="409" spans="1:8" ht="24" customHeight="1" thickBot="1" x14ac:dyDescent="0.3">
      <c r="A409" s="307" t="s">
        <v>114</v>
      </c>
      <c r="B409" s="308"/>
      <c r="C409" s="308"/>
      <c r="D409" s="308"/>
      <c r="E409" s="309"/>
    </row>
    <row r="410" spans="1:8" ht="33.75" customHeight="1" thickBot="1" x14ac:dyDescent="0.3">
      <c r="A410" s="23" t="s">
        <v>3</v>
      </c>
      <c r="B410" s="24" t="s">
        <v>84</v>
      </c>
      <c r="C410" s="26" t="s">
        <v>111</v>
      </c>
      <c r="D410" s="24" t="s">
        <v>112</v>
      </c>
      <c r="E410" s="25" t="s">
        <v>113</v>
      </c>
    </row>
    <row r="411" spans="1:8" ht="24" customHeight="1" x14ac:dyDescent="0.25">
      <c r="A411" s="112" t="s">
        <v>150</v>
      </c>
      <c r="B411" s="120" t="e">
        <f>D402</f>
        <v>#REF!</v>
      </c>
      <c r="C411" s="83">
        <f>B395</f>
        <v>0</v>
      </c>
      <c r="D411" s="120" t="e">
        <f>B411*C411</f>
        <v>#REF!</v>
      </c>
      <c r="E411" s="128" t="e">
        <f t="shared" ref="E411:E416" si="81">D411/12</f>
        <v>#REF!</v>
      </c>
    </row>
    <row r="412" spans="1:8" ht="24" customHeight="1" x14ac:dyDescent="0.25">
      <c r="A412" s="114" t="s">
        <v>153</v>
      </c>
      <c r="B412" s="121" t="e">
        <f t="shared" ref="B412:B416" si="82">D403</f>
        <v>#REF!</v>
      </c>
      <c r="C412" s="81">
        <f>C395</f>
        <v>0</v>
      </c>
      <c r="D412" s="121" t="e">
        <f t="shared" ref="D412:D416" si="83">B412*C412</f>
        <v>#REF!</v>
      </c>
      <c r="E412" s="129" t="e">
        <f t="shared" si="81"/>
        <v>#REF!</v>
      </c>
    </row>
    <row r="413" spans="1:8" ht="24" customHeight="1" thickBot="1" x14ac:dyDescent="0.3">
      <c r="A413" s="123" t="s">
        <v>155</v>
      </c>
      <c r="B413" s="124" t="e">
        <f t="shared" si="82"/>
        <v>#REF!</v>
      </c>
      <c r="C413" s="154">
        <f>D395</f>
        <v>0</v>
      </c>
      <c r="D413" s="124" t="e">
        <f t="shared" si="83"/>
        <v>#REF!</v>
      </c>
      <c r="E413" s="130" t="e">
        <f t="shared" si="81"/>
        <v>#REF!</v>
      </c>
    </row>
    <row r="414" spans="1:8" ht="24" customHeight="1" x14ac:dyDescent="0.25">
      <c r="A414" s="112" t="s">
        <v>151</v>
      </c>
      <c r="B414" s="120" t="e">
        <f t="shared" si="82"/>
        <v>#REF!</v>
      </c>
      <c r="C414" s="83">
        <f>B395</f>
        <v>0</v>
      </c>
      <c r="D414" s="120" t="e">
        <f t="shared" si="83"/>
        <v>#REF!</v>
      </c>
      <c r="E414" s="128" t="e">
        <f t="shared" si="81"/>
        <v>#REF!</v>
      </c>
    </row>
    <row r="415" spans="1:8" ht="24" customHeight="1" x14ac:dyDescent="0.25">
      <c r="A415" s="114" t="s">
        <v>152</v>
      </c>
      <c r="B415" s="121" t="e">
        <f t="shared" si="82"/>
        <v>#REF!</v>
      </c>
      <c r="C415" s="81">
        <f>C395</f>
        <v>0</v>
      </c>
      <c r="D415" s="121" t="e">
        <f t="shared" si="83"/>
        <v>#REF!</v>
      </c>
      <c r="E415" s="129" t="e">
        <f t="shared" si="81"/>
        <v>#REF!</v>
      </c>
    </row>
    <row r="416" spans="1:8" ht="24" customHeight="1" thickBot="1" x14ac:dyDescent="0.3">
      <c r="A416" s="111" t="s">
        <v>156</v>
      </c>
      <c r="B416" s="122" t="e">
        <f t="shared" si="82"/>
        <v>#REF!</v>
      </c>
      <c r="C416" s="82">
        <f>D395</f>
        <v>0</v>
      </c>
      <c r="D416" s="122" t="e">
        <f t="shared" si="83"/>
        <v>#REF!</v>
      </c>
      <c r="E416" s="131" t="e">
        <f t="shared" si="81"/>
        <v>#REF!</v>
      </c>
      <c r="H416" s="159"/>
    </row>
    <row r="418" spans="1:8" ht="24" customHeight="1" x14ac:dyDescent="0.25">
      <c r="A418" s="298" t="s">
        <v>115</v>
      </c>
      <c r="B418" s="299"/>
      <c r="C418" s="299"/>
      <c r="D418" s="299"/>
      <c r="E418" s="299"/>
      <c r="F418" s="299"/>
      <c r="G418" s="299"/>
      <c r="H418" s="299"/>
    </row>
    <row r="419" spans="1:8" ht="119.25" customHeight="1" x14ac:dyDescent="0.25">
      <c r="A419" s="304" t="s">
        <v>278</v>
      </c>
      <c r="B419" s="304"/>
      <c r="C419" s="304"/>
      <c r="D419" s="304"/>
      <c r="E419" s="304"/>
      <c r="F419" s="304"/>
      <c r="G419" s="304"/>
      <c r="H419" s="304"/>
    </row>
    <row r="420" spans="1:8" ht="22.5" customHeight="1" thickBot="1" x14ac:dyDescent="0.3"/>
    <row r="421" spans="1:8" ht="22.5" customHeight="1" thickBot="1" x14ac:dyDescent="0.3">
      <c r="A421" s="294" t="s">
        <v>117</v>
      </c>
      <c r="B421" s="295"/>
      <c r="C421" s="295"/>
      <c r="D421" s="296"/>
    </row>
    <row r="422" spans="1:8" ht="22.5" customHeight="1" thickBot="1" x14ac:dyDescent="0.3">
      <c r="A422" s="23" t="s">
        <v>3</v>
      </c>
      <c r="B422" s="24" t="s">
        <v>1</v>
      </c>
      <c r="C422" s="24" t="s">
        <v>116</v>
      </c>
      <c r="D422" s="25" t="s">
        <v>4</v>
      </c>
    </row>
    <row r="423" spans="1:8" ht="22.5" customHeight="1" x14ac:dyDescent="0.25">
      <c r="A423" s="112" t="s">
        <v>150</v>
      </c>
      <c r="B423" s="120" t="e">
        <f>G64+E249+E353</f>
        <v>#REF!</v>
      </c>
      <c r="C423" s="113">
        <v>220</v>
      </c>
      <c r="D423" s="128" t="e">
        <f>B423/C423</f>
        <v>#REF!</v>
      </c>
    </row>
    <row r="424" spans="1:8" ht="24" customHeight="1" x14ac:dyDescent="0.25">
      <c r="A424" s="114" t="s">
        <v>153</v>
      </c>
      <c r="B424" s="121" t="e">
        <f>G65+E250+E354</f>
        <v>#REF!</v>
      </c>
      <c r="C424" s="115">
        <f>C423</f>
        <v>220</v>
      </c>
      <c r="D424" s="129" t="e">
        <f t="shared" ref="D424:D425" si="84">B424/C424</f>
        <v>#REF!</v>
      </c>
    </row>
    <row r="425" spans="1:8" ht="24" customHeight="1" thickBot="1" x14ac:dyDescent="0.3">
      <c r="A425" s="111" t="s">
        <v>155</v>
      </c>
      <c r="B425" s="122" t="e">
        <f>G66+E251+E355</f>
        <v>#REF!</v>
      </c>
      <c r="C425" s="116">
        <f>C424</f>
        <v>220</v>
      </c>
      <c r="D425" s="131" t="e">
        <f t="shared" si="84"/>
        <v>#REF!</v>
      </c>
    </row>
    <row r="426" spans="1:8" ht="16.5" thickBot="1" x14ac:dyDescent="0.3"/>
    <row r="427" spans="1:8" ht="24" customHeight="1" thickBot="1" x14ac:dyDescent="0.3">
      <c r="A427" s="313" t="s">
        <v>115</v>
      </c>
      <c r="B427" s="314"/>
      <c r="C427" s="314"/>
      <c r="D427" s="315"/>
    </row>
    <row r="428" spans="1:8" ht="30" customHeight="1" thickBot="1" x14ac:dyDescent="0.3">
      <c r="A428" s="47" t="s">
        <v>3</v>
      </c>
      <c r="B428" s="48" t="s">
        <v>118</v>
      </c>
      <c r="C428" s="76" t="s">
        <v>119</v>
      </c>
      <c r="D428" s="49" t="s">
        <v>4</v>
      </c>
    </row>
    <row r="429" spans="1:8" ht="24" customHeight="1" x14ac:dyDescent="0.25">
      <c r="A429" s="112" t="s">
        <v>150</v>
      </c>
      <c r="B429" s="120" t="e">
        <f>D423</f>
        <v>#REF!</v>
      </c>
      <c r="C429" s="113">
        <v>15</v>
      </c>
      <c r="D429" s="128" t="e">
        <f>B429*C429</f>
        <v>#REF!</v>
      </c>
    </row>
    <row r="430" spans="1:8" ht="24" customHeight="1" x14ac:dyDescent="0.25">
      <c r="A430" s="114" t="s">
        <v>153</v>
      </c>
      <c r="B430" s="121" t="e">
        <f t="shared" ref="B430:B431" si="85">D424</f>
        <v>#REF!</v>
      </c>
      <c r="C430" s="115">
        <v>15</v>
      </c>
      <c r="D430" s="129" t="e">
        <f t="shared" ref="D430:D431" si="86">B430*C430</f>
        <v>#REF!</v>
      </c>
    </row>
    <row r="431" spans="1:8" ht="24" customHeight="1" thickBot="1" x14ac:dyDescent="0.3">
      <c r="A431" s="111" t="s">
        <v>155</v>
      </c>
      <c r="B431" s="122" t="e">
        <f t="shared" si="85"/>
        <v>#REF!</v>
      </c>
      <c r="C431" s="116">
        <v>22</v>
      </c>
      <c r="D431" s="131" t="e">
        <f t="shared" si="86"/>
        <v>#REF!</v>
      </c>
      <c r="H431" s="159"/>
    </row>
    <row r="433" spans="1:8" ht="24" customHeight="1" x14ac:dyDescent="0.25">
      <c r="A433" s="293" t="s">
        <v>83</v>
      </c>
      <c r="B433" s="293"/>
      <c r="C433" s="293"/>
      <c r="D433" s="293"/>
      <c r="E433" s="293"/>
      <c r="F433" s="293"/>
      <c r="G433" s="293"/>
      <c r="H433" s="293"/>
    </row>
    <row r="434" spans="1:8" ht="24" customHeight="1" thickBot="1" x14ac:dyDescent="0.3"/>
    <row r="435" spans="1:8" ht="24" customHeight="1" thickBot="1" x14ac:dyDescent="0.3">
      <c r="A435" s="294" t="s">
        <v>83</v>
      </c>
      <c r="B435" s="295"/>
      <c r="C435" s="295"/>
      <c r="D435" s="296"/>
    </row>
    <row r="436" spans="1:8" ht="24" customHeight="1" thickBot="1" x14ac:dyDescent="0.3">
      <c r="A436" s="23" t="s">
        <v>3</v>
      </c>
      <c r="B436" s="24" t="s">
        <v>120</v>
      </c>
      <c r="C436" s="24" t="s">
        <v>121</v>
      </c>
      <c r="D436" s="25" t="s">
        <v>16</v>
      </c>
    </row>
    <row r="437" spans="1:8" ht="24" customHeight="1" x14ac:dyDescent="0.25">
      <c r="A437" s="112" t="s">
        <v>150</v>
      </c>
      <c r="B437" s="120" t="e">
        <f t="shared" ref="B437:B442" si="87">E411</f>
        <v>#REF!</v>
      </c>
      <c r="C437" s="120" t="e">
        <f>D429</f>
        <v>#REF!</v>
      </c>
      <c r="D437" s="128" t="e">
        <f>B437+C437</f>
        <v>#REF!</v>
      </c>
    </row>
    <row r="438" spans="1:8" ht="24" customHeight="1" x14ac:dyDescent="0.25">
      <c r="A438" s="114" t="s">
        <v>153</v>
      </c>
      <c r="B438" s="121" t="e">
        <f t="shared" si="87"/>
        <v>#REF!</v>
      </c>
      <c r="C438" s="121" t="e">
        <f t="shared" ref="C438:C439" si="88">D430</f>
        <v>#REF!</v>
      </c>
      <c r="D438" s="129" t="e">
        <f t="shared" ref="D438:D442" si="89">B438+C438</f>
        <v>#REF!</v>
      </c>
    </row>
    <row r="439" spans="1:8" ht="24" customHeight="1" thickBot="1" x14ac:dyDescent="0.3">
      <c r="A439" s="123" t="s">
        <v>155</v>
      </c>
      <c r="B439" s="124" t="e">
        <f t="shared" si="87"/>
        <v>#REF!</v>
      </c>
      <c r="C439" s="124" t="e">
        <f t="shared" si="88"/>
        <v>#REF!</v>
      </c>
      <c r="D439" s="130" t="e">
        <f t="shared" si="89"/>
        <v>#REF!</v>
      </c>
    </row>
    <row r="440" spans="1:8" ht="24" customHeight="1" x14ac:dyDescent="0.25">
      <c r="A440" s="112" t="s">
        <v>151</v>
      </c>
      <c r="B440" s="120" t="e">
        <f t="shared" si="87"/>
        <v>#REF!</v>
      </c>
      <c r="C440" s="113"/>
      <c r="D440" s="128" t="e">
        <f t="shared" si="89"/>
        <v>#REF!</v>
      </c>
    </row>
    <row r="441" spans="1:8" ht="24" customHeight="1" x14ac:dyDescent="0.25">
      <c r="A441" s="114" t="s">
        <v>152</v>
      </c>
      <c r="B441" s="121" t="e">
        <f t="shared" si="87"/>
        <v>#REF!</v>
      </c>
      <c r="C441" s="115"/>
      <c r="D441" s="129" t="e">
        <f t="shared" si="89"/>
        <v>#REF!</v>
      </c>
    </row>
    <row r="442" spans="1:8" ht="24" customHeight="1" thickBot="1" x14ac:dyDescent="0.3">
      <c r="A442" s="111" t="s">
        <v>156</v>
      </c>
      <c r="B442" s="122" t="e">
        <f t="shared" si="87"/>
        <v>#REF!</v>
      </c>
      <c r="C442" s="116"/>
      <c r="D442" s="131" t="e">
        <f t="shared" si="89"/>
        <v>#REF!</v>
      </c>
    </row>
    <row r="444" spans="1:8" ht="24" customHeight="1" x14ac:dyDescent="0.25">
      <c r="A444" s="293" t="s">
        <v>122</v>
      </c>
      <c r="B444" s="293"/>
      <c r="C444" s="293"/>
      <c r="D444" s="293"/>
      <c r="E444" s="293"/>
      <c r="F444" s="293"/>
      <c r="G444" s="293"/>
      <c r="H444" s="293"/>
    </row>
    <row r="445" spans="1:8" ht="24" customHeight="1" thickBot="1" x14ac:dyDescent="0.3">
      <c r="A445" s="163"/>
      <c r="B445" s="163"/>
      <c r="C445" s="163"/>
      <c r="E445" s="163"/>
    </row>
    <row r="446" spans="1:8" ht="24" customHeight="1" thickBot="1" x14ac:dyDescent="0.3">
      <c r="A446" s="281" t="s">
        <v>167</v>
      </c>
      <c r="B446" s="282"/>
      <c r="C446" s="282"/>
      <c r="D446" s="283"/>
      <c r="E446" s="176"/>
    </row>
    <row r="447" spans="1:8" ht="24" customHeight="1" thickBot="1" x14ac:dyDescent="0.3">
      <c r="A447" s="177" t="s">
        <v>168</v>
      </c>
      <c r="B447" s="178" t="s">
        <v>169</v>
      </c>
      <c r="C447" s="178" t="s">
        <v>170</v>
      </c>
      <c r="D447" s="273" t="s">
        <v>4</v>
      </c>
    </row>
    <row r="448" spans="1:8" ht="24" customHeight="1" x14ac:dyDescent="0.25">
      <c r="A448" s="179" t="s">
        <v>171</v>
      </c>
      <c r="B448" s="180"/>
      <c r="C448" s="181"/>
      <c r="D448" s="182"/>
    </row>
    <row r="449" spans="1:5" ht="24" customHeight="1" x14ac:dyDescent="0.25">
      <c r="A449" s="183" t="s">
        <v>172</v>
      </c>
      <c r="B449" s="184"/>
      <c r="C449" s="185"/>
      <c r="D449" s="186"/>
    </row>
    <row r="450" spans="1:5" ht="24" customHeight="1" x14ac:dyDescent="0.25">
      <c r="A450" s="183" t="s">
        <v>173</v>
      </c>
      <c r="B450" s="184"/>
      <c r="C450" s="185"/>
      <c r="D450" s="186"/>
    </row>
    <row r="451" spans="1:5" ht="24" customHeight="1" x14ac:dyDescent="0.25">
      <c r="A451" s="183" t="s">
        <v>279</v>
      </c>
      <c r="B451" s="184"/>
      <c r="C451" s="185"/>
      <c r="D451" s="186"/>
    </row>
    <row r="452" spans="1:5" ht="24" customHeight="1" x14ac:dyDescent="0.25">
      <c r="A452" s="183"/>
      <c r="B452" s="184"/>
      <c r="C452" s="185"/>
      <c r="D452" s="186"/>
    </row>
    <row r="453" spans="1:5" ht="24" customHeight="1" x14ac:dyDescent="0.25">
      <c r="A453" s="183"/>
      <c r="B453" s="184"/>
      <c r="C453" s="185"/>
      <c r="D453" s="186"/>
    </row>
    <row r="454" spans="1:5" ht="24" customHeight="1" x14ac:dyDescent="0.25">
      <c r="A454" s="183"/>
      <c r="B454" s="184"/>
      <c r="C454" s="185"/>
      <c r="D454" s="186"/>
    </row>
    <row r="455" spans="1:5" ht="24" customHeight="1" x14ac:dyDescent="0.25">
      <c r="A455" s="183"/>
      <c r="B455" s="184"/>
      <c r="C455" s="185"/>
      <c r="D455" s="186"/>
    </row>
    <row r="456" spans="1:5" ht="24" customHeight="1" thickBot="1" x14ac:dyDescent="0.3">
      <c r="A456" s="187"/>
      <c r="B456" s="188"/>
      <c r="C456" s="189"/>
      <c r="D456" s="190"/>
    </row>
    <row r="457" spans="1:5" ht="24" customHeight="1" thickBot="1" x14ac:dyDescent="0.3">
      <c r="A457" s="281" t="s">
        <v>174</v>
      </c>
      <c r="B457" s="282"/>
      <c r="C457" s="283"/>
      <c r="D457" s="191"/>
    </row>
    <row r="458" spans="1:5" ht="24" customHeight="1" thickBot="1" x14ac:dyDescent="0.3">
      <c r="A458" s="192"/>
      <c r="B458" s="193"/>
      <c r="C458" s="193"/>
      <c r="D458" s="193"/>
      <c r="E458" s="194"/>
    </row>
    <row r="459" spans="1:5" ht="24" customHeight="1" thickBot="1" x14ac:dyDescent="0.3">
      <c r="A459" s="281" t="s">
        <v>175</v>
      </c>
      <c r="B459" s="282"/>
      <c r="C459" s="283"/>
      <c r="D459" s="195"/>
      <c r="E459" s="195"/>
    </row>
    <row r="460" spans="1:5" ht="24" customHeight="1" thickBot="1" x14ac:dyDescent="0.3">
      <c r="A460" s="196" t="s">
        <v>3</v>
      </c>
      <c r="B460" s="197" t="s">
        <v>112</v>
      </c>
      <c r="C460" s="198" t="s">
        <v>176</v>
      </c>
      <c r="D460" s="195"/>
      <c r="E460" s="195"/>
    </row>
    <row r="461" spans="1:5" ht="24" customHeight="1" x14ac:dyDescent="0.25">
      <c r="A461" s="112" t="s">
        <v>150</v>
      </c>
      <c r="B461" s="199"/>
      <c r="C461" s="200"/>
      <c r="D461" s="193"/>
      <c r="E461" s="201"/>
    </row>
    <row r="462" spans="1:5" ht="24" customHeight="1" x14ac:dyDescent="0.25">
      <c r="A462" s="114" t="s">
        <v>153</v>
      </c>
      <c r="B462" s="202"/>
      <c r="C462" s="203"/>
      <c r="D462" s="193"/>
      <c r="E462" s="201"/>
    </row>
    <row r="463" spans="1:5" ht="24" customHeight="1" thickBot="1" x14ac:dyDescent="0.3">
      <c r="A463" s="123" t="s">
        <v>155</v>
      </c>
      <c r="B463" s="204"/>
      <c r="C463" s="205"/>
      <c r="D463" s="193"/>
      <c r="E463" s="201"/>
    </row>
    <row r="464" spans="1:5" ht="24" customHeight="1" x14ac:dyDescent="0.25">
      <c r="A464" s="112" t="s">
        <v>151</v>
      </c>
      <c r="B464" s="206"/>
      <c r="C464" s="207"/>
      <c r="D464" s="193"/>
      <c r="E464" s="201"/>
    </row>
    <row r="465" spans="1:11" ht="24" customHeight="1" x14ac:dyDescent="0.25">
      <c r="A465" s="114" t="s">
        <v>152</v>
      </c>
      <c r="B465" s="202"/>
      <c r="C465" s="203"/>
      <c r="D465" s="193"/>
      <c r="E465" s="201"/>
    </row>
    <row r="466" spans="1:11" ht="24" customHeight="1" thickBot="1" x14ac:dyDescent="0.3">
      <c r="A466" s="111" t="s">
        <v>156</v>
      </c>
      <c r="B466" s="204"/>
      <c r="C466" s="205"/>
      <c r="D466" s="193"/>
      <c r="E466" s="201"/>
    </row>
    <row r="467" spans="1:11" ht="24" customHeight="1" thickBot="1" x14ac:dyDescent="0.3">
      <c r="A467" s="192"/>
      <c r="B467" s="193"/>
      <c r="C467" s="193"/>
      <c r="D467" s="193"/>
      <c r="E467" s="192"/>
    </row>
    <row r="468" spans="1:11" ht="24" customHeight="1" thickBot="1" x14ac:dyDescent="0.3">
      <c r="A468" s="284" t="s">
        <v>272</v>
      </c>
      <c r="B468" s="285"/>
      <c r="C468" s="285"/>
      <c r="D468" s="285"/>
      <c r="E468" s="285"/>
      <c r="F468" s="286"/>
    </row>
    <row r="469" spans="1:11" ht="41.25" customHeight="1" thickBot="1" x14ac:dyDescent="0.3">
      <c r="A469" s="275" t="s">
        <v>177</v>
      </c>
      <c r="B469" s="276" t="s">
        <v>178</v>
      </c>
      <c r="C469" s="277" t="s">
        <v>169</v>
      </c>
      <c r="D469" s="277" t="s">
        <v>273</v>
      </c>
      <c r="E469" s="277" t="s">
        <v>179</v>
      </c>
      <c r="F469" s="272" t="s">
        <v>180</v>
      </c>
    </row>
    <row r="470" spans="1:11" ht="24" customHeight="1" x14ac:dyDescent="0.25">
      <c r="A470" s="208"/>
      <c r="B470" s="257"/>
      <c r="C470" s="209"/>
      <c r="D470" s="210"/>
      <c r="E470" s="211"/>
      <c r="F470" s="212"/>
    </row>
    <row r="471" spans="1:11" ht="24" customHeight="1" x14ac:dyDescent="0.25">
      <c r="A471" s="213"/>
      <c r="B471" s="258"/>
      <c r="C471" s="214"/>
      <c r="D471" s="215"/>
      <c r="E471" s="216"/>
      <c r="F471" s="217"/>
    </row>
    <row r="472" spans="1:11" ht="24" customHeight="1" x14ac:dyDescent="0.25">
      <c r="A472" s="213"/>
      <c r="B472" s="258"/>
      <c r="C472" s="214"/>
      <c r="D472" s="215"/>
      <c r="E472" s="216"/>
      <c r="F472" s="274"/>
      <c r="G472" s="271"/>
      <c r="H472" s="271"/>
      <c r="I472" s="271"/>
      <c r="J472" s="271"/>
      <c r="K472" s="271"/>
    </row>
    <row r="473" spans="1:11" ht="24" customHeight="1" x14ac:dyDescent="0.25">
      <c r="A473" s="213"/>
      <c r="B473" s="258"/>
      <c r="C473" s="214"/>
      <c r="D473" s="215"/>
      <c r="E473" s="216"/>
      <c r="F473" s="217"/>
    </row>
    <row r="474" spans="1:11" ht="24" customHeight="1" x14ac:dyDescent="0.25">
      <c r="A474" s="213"/>
      <c r="B474" s="258"/>
      <c r="C474" s="214"/>
      <c r="D474" s="215"/>
      <c r="E474" s="216"/>
      <c r="F474" s="217"/>
    </row>
    <row r="475" spans="1:11" ht="24" customHeight="1" x14ac:dyDescent="0.25">
      <c r="A475" s="213"/>
      <c r="B475" s="258"/>
      <c r="C475" s="214"/>
      <c r="D475" s="215"/>
      <c r="E475" s="216"/>
      <c r="F475" s="217"/>
    </row>
    <row r="476" spans="1:11" ht="24" customHeight="1" x14ac:dyDescent="0.25">
      <c r="A476" s="213"/>
      <c r="B476" s="258"/>
      <c r="C476" s="214"/>
      <c r="D476" s="215"/>
      <c r="E476" s="216"/>
      <c r="F476" s="217"/>
    </row>
    <row r="477" spans="1:11" ht="24" customHeight="1" x14ac:dyDescent="0.25">
      <c r="A477" s="213"/>
      <c r="B477" s="258"/>
      <c r="C477" s="214"/>
      <c r="D477" s="215"/>
      <c r="E477" s="216"/>
      <c r="F477" s="217"/>
    </row>
    <row r="478" spans="1:11" ht="24" customHeight="1" x14ac:dyDescent="0.25">
      <c r="A478" s="213"/>
      <c r="B478" s="258"/>
      <c r="C478" s="214"/>
      <c r="D478" s="215"/>
      <c r="E478" s="216"/>
      <c r="F478" s="217"/>
    </row>
    <row r="479" spans="1:11" ht="24" customHeight="1" x14ac:dyDescent="0.25">
      <c r="A479" s="213"/>
      <c r="B479" s="258"/>
      <c r="C479" s="214"/>
      <c r="D479" s="215"/>
      <c r="E479" s="216"/>
      <c r="F479" s="217"/>
    </row>
    <row r="480" spans="1:11" ht="24" customHeight="1" x14ac:dyDescent="0.25">
      <c r="A480" s="218"/>
      <c r="B480" s="258"/>
      <c r="C480" s="31"/>
      <c r="D480" s="219"/>
      <c r="E480" s="216"/>
      <c r="F480" s="217"/>
    </row>
    <row r="481" spans="1:6" ht="24" customHeight="1" x14ac:dyDescent="0.25">
      <c r="A481" s="213"/>
      <c r="B481" s="258"/>
      <c r="C481" s="214"/>
      <c r="D481" s="215"/>
      <c r="E481" s="216"/>
      <c r="F481" s="217"/>
    </row>
    <row r="482" spans="1:6" ht="24" customHeight="1" x14ac:dyDescent="0.25">
      <c r="A482" s="213"/>
      <c r="B482" s="258"/>
      <c r="C482" s="214"/>
      <c r="D482" s="215"/>
      <c r="E482" s="216"/>
      <c r="F482" s="217"/>
    </row>
    <row r="483" spans="1:6" ht="24" customHeight="1" thickBot="1" x14ac:dyDescent="0.3">
      <c r="A483" s="220"/>
      <c r="B483" s="259"/>
      <c r="C483" s="221"/>
      <c r="D483" s="222"/>
      <c r="E483" s="223"/>
      <c r="F483" s="224"/>
    </row>
    <row r="484" spans="1:6" ht="24" customHeight="1" thickBot="1" x14ac:dyDescent="0.3">
      <c r="A484" s="287" t="s">
        <v>181</v>
      </c>
      <c r="B484" s="288"/>
      <c r="C484" s="288"/>
      <c r="D484" s="289"/>
      <c r="E484" s="225"/>
      <c r="F484" s="226"/>
    </row>
    <row r="485" spans="1:6" ht="24" customHeight="1" thickBot="1" x14ac:dyDescent="0.3">
      <c r="A485" s="192"/>
      <c r="B485" s="193"/>
      <c r="C485" s="193"/>
      <c r="D485" s="193"/>
      <c r="E485" s="192"/>
    </row>
    <row r="486" spans="1:6" ht="24" customHeight="1" thickBot="1" x14ac:dyDescent="0.3">
      <c r="A486" s="290" t="s">
        <v>182</v>
      </c>
      <c r="B486" s="291"/>
      <c r="C486" s="291"/>
      <c r="D486" s="292"/>
    </row>
    <row r="487" spans="1:6" ht="27.75" customHeight="1" thickBot="1" x14ac:dyDescent="0.3">
      <c r="A487" s="227" t="s">
        <v>3</v>
      </c>
      <c r="B487" s="228" t="s">
        <v>112</v>
      </c>
      <c r="C487" s="228" t="s">
        <v>113</v>
      </c>
      <c r="D487" s="229" t="s">
        <v>183</v>
      </c>
    </row>
    <row r="488" spans="1:6" ht="24" customHeight="1" x14ac:dyDescent="0.25">
      <c r="A488" s="112" t="s">
        <v>150</v>
      </c>
      <c r="B488" s="199"/>
      <c r="C488" s="199"/>
      <c r="D488" s="230"/>
    </row>
    <row r="489" spans="1:6" ht="24" customHeight="1" x14ac:dyDescent="0.25">
      <c r="A489" s="114" t="s">
        <v>153</v>
      </c>
      <c r="B489" s="202"/>
      <c r="C489" s="202"/>
      <c r="D489" s="231"/>
    </row>
    <row r="490" spans="1:6" ht="24" customHeight="1" thickBot="1" x14ac:dyDescent="0.3">
      <c r="A490" s="123" t="s">
        <v>155</v>
      </c>
      <c r="B490" s="232"/>
      <c r="C490" s="232"/>
      <c r="D490" s="233"/>
    </row>
    <row r="491" spans="1:6" ht="24" customHeight="1" x14ac:dyDescent="0.25">
      <c r="A491" s="112" t="s">
        <v>151</v>
      </c>
      <c r="B491" s="199"/>
      <c r="C491" s="199"/>
      <c r="D491" s="234"/>
    </row>
    <row r="492" spans="1:6" ht="24" customHeight="1" x14ac:dyDescent="0.25">
      <c r="A492" s="114" t="s">
        <v>152</v>
      </c>
      <c r="B492" s="202"/>
      <c r="C492" s="202"/>
      <c r="D492" s="235"/>
    </row>
    <row r="493" spans="1:6" ht="24" customHeight="1" thickBot="1" x14ac:dyDescent="0.3">
      <c r="A493" s="111" t="s">
        <v>156</v>
      </c>
      <c r="B493" s="204"/>
      <c r="C493" s="204"/>
      <c r="D493" s="236"/>
    </row>
    <row r="494" spans="1:6" ht="24" customHeight="1" thickBot="1" x14ac:dyDescent="0.3"/>
    <row r="495" spans="1:6" ht="24" customHeight="1" thickBot="1" x14ac:dyDescent="0.3">
      <c r="A495" s="316" t="s">
        <v>122</v>
      </c>
      <c r="B495" s="317"/>
      <c r="C495" s="317"/>
      <c r="D495" s="318"/>
    </row>
    <row r="496" spans="1:6" ht="39.75" customHeight="1" thickBot="1" x14ac:dyDescent="0.3">
      <c r="A496" s="143" t="s">
        <v>3</v>
      </c>
      <c r="B496" s="237" t="s">
        <v>184</v>
      </c>
      <c r="C496" s="237" t="s">
        <v>185</v>
      </c>
      <c r="D496" s="144" t="s">
        <v>4</v>
      </c>
    </row>
    <row r="497" spans="1:8" ht="24" customHeight="1" x14ac:dyDescent="0.25">
      <c r="A497" s="112" t="s">
        <v>150</v>
      </c>
      <c r="B497" s="238">
        <f t="shared" ref="B497:B502" si="90">C461</f>
        <v>0</v>
      </c>
      <c r="C497" s="238">
        <f t="shared" ref="C497:C502" si="91">D488</f>
        <v>0</v>
      </c>
      <c r="D497" s="230">
        <f>SUM(B497:C497)</f>
        <v>0</v>
      </c>
    </row>
    <row r="498" spans="1:8" ht="24" customHeight="1" x14ac:dyDescent="0.25">
      <c r="A498" s="114" t="s">
        <v>153</v>
      </c>
      <c r="B498" s="239">
        <f t="shared" si="90"/>
        <v>0</v>
      </c>
      <c r="C498" s="239">
        <f t="shared" si="91"/>
        <v>0</v>
      </c>
      <c r="D498" s="231">
        <f t="shared" ref="D498:D502" si="92">SUM(B498:C498)</f>
        <v>0</v>
      </c>
    </row>
    <row r="499" spans="1:8" ht="24" customHeight="1" thickBot="1" x14ac:dyDescent="0.3">
      <c r="A499" s="123" t="s">
        <v>155</v>
      </c>
      <c r="B499" s="240">
        <f t="shared" si="90"/>
        <v>0</v>
      </c>
      <c r="C499" s="240">
        <f t="shared" si="91"/>
        <v>0</v>
      </c>
      <c r="D499" s="233">
        <f t="shared" si="92"/>
        <v>0</v>
      </c>
    </row>
    <row r="500" spans="1:8" ht="24" customHeight="1" x14ac:dyDescent="0.25">
      <c r="A500" s="112" t="s">
        <v>151</v>
      </c>
      <c r="B500" s="241">
        <f t="shared" si="90"/>
        <v>0</v>
      </c>
      <c r="C500" s="241">
        <f t="shared" si="91"/>
        <v>0</v>
      </c>
      <c r="D500" s="234">
        <f t="shared" si="92"/>
        <v>0</v>
      </c>
    </row>
    <row r="501" spans="1:8" ht="24" customHeight="1" x14ac:dyDescent="0.25">
      <c r="A501" s="114" t="s">
        <v>152</v>
      </c>
      <c r="B501" s="242">
        <f t="shared" si="90"/>
        <v>0</v>
      </c>
      <c r="C501" s="242">
        <f t="shared" si="91"/>
        <v>0</v>
      </c>
      <c r="D501" s="235">
        <f t="shared" si="92"/>
        <v>0</v>
      </c>
    </row>
    <row r="502" spans="1:8" ht="24" customHeight="1" thickBot="1" x14ac:dyDescent="0.3">
      <c r="A502" s="111" t="s">
        <v>156</v>
      </c>
      <c r="B502" s="243">
        <f t="shared" si="90"/>
        <v>0</v>
      </c>
      <c r="C502" s="243">
        <f t="shared" si="91"/>
        <v>0</v>
      </c>
      <c r="D502" s="236">
        <f t="shared" si="92"/>
        <v>0</v>
      </c>
      <c r="H502" s="159"/>
    </row>
    <row r="504" spans="1:8" ht="24" customHeight="1" x14ac:dyDescent="0.25">
      <c r="A504" s="293" t="s">
        <v>123</v>
      </c>
      <c r="B504" s="293"/>
      <c r="C504" s="293"/>
      <c r="D504" s="293"/>
      <c r="E504" s="293"/>
      <c r="F504" s="293"/>
      <c r="G504" s="293"/>
      <c r="H504" s="293"/>
    </row>
    <row r="505" spans="1:8" ht="24" customHeight="1" thickBot="1" x14ac:dyDescent="0.3">
      <c r="A505" s="278"/>
      <c r="B505" s="278"/>
      <c r="C505" s="278"/>
      <c r="D505" s="278"/>
      <c r="E505" s="278"/>
      <c r="F505" s="278"/>
    </row>
    <row r="506" spans="1:8" ht="49.5" customHeight="1" x14ac:dyDescent="0.25">
      <c r="A506" s="279" t="s">
        <v>161</v>
      </c>
      <c r="B506" s="280"/>
      <c r="C506" s="165"/>
      <c r="D506" s="165"/>
      <c r="E506" s="165"/>
      <c r="F506" s="165"/>
    </row>
    <row r="507" spans="1:8" ht="24" customHeight="1" x14ac:dyDescent="0.25">
      <c r="A507" s="168" t="s">
        <v>162</v>
      </c>
      <c r="B507" s="170"/>
      <c r="C507" s="165"/>
      <c r="D507" s="165"/>
      <c r="E507" s="165"/>
      <c r="F507" s="165"/>
    </row>
    <row r="508" spans="1:8" ht="24" customHeight="1" x14ac:dyDescent="0.25">
      <c r="A508" s="168" t="s">
        <v>163</v>
      </c>
      <c r="B508" s="170"/>
      <c r="C508" s="165"/>
      <c r="D508" s="165"/>
      <c r="E508" s="165"/>
      <c r="F508" s="165"/>
    </row>
    <row r="509" spans="1:8" ht="24" customHeight="1" thickBot="1" x14ac:dyDescent="0.3">
      <c r="A509" s="169" t="s">
        <v>164</v>
      </c>
      <c r="B509" s="171"/>
      <c r="C509" s="165"/>
      <c r="D509" s="165"/>
      <c r="E509" s="165"/>
      <c r="F509" s="165"/>
    </row>
    <row r="510" spans="1:8" ht="24" customHeight="1" thickBot="1" x14ac:dyDescent="0.3"/>
    <row r="511" spans="1:8" ht="24" customHeight="1" thickBot="1" x14ac:dyDescent="0.3">
      <c r="A511" s="294" t="s">
        <v>123</v>
      </c>
      <c r="B511" s="295"/>
      <c r="C511" s="295"/>
      <c r="D511" s="296"/>
    </row>
    <row r="512" spans="1:8" ht="24" customHeight="1" thickBot="1" x14ac:dyDescent="0.3">
      <c r="A512" s="23" t="s">
        <v>3</v>
      </c>
      <c r="B512" s="24" t="s">
        <v>1</v>
      </c>
      <c r="C512" s="24" t="s">
        <v>2</v>
      </c>
      <c r="D512" s="25" t="s">
        <v>4</v>
      </c>
    </row>
    <row r="513" spans="1:8" ht="24" customHeight="1" x14ac:dyDescent="0.25">
      <c r="A513" s="112" t="s">
        <v>150</v>
      </c>
      <c r="B513" s="139" t="e">
        <f t="shared" ref="B513:B518" si="93">G64+E249+E353+D437+D497</f>
        <v>#REF!</v>
      </c>
      <c r="C513" s="172">
        <f>((1+$B$507)/(1-$B$508-$B$509))-1</f>
        <v>0</v>
      </c>
      <c r="D513" s="128" t="e">
        <f>B513*C513</f>
        <v>#REF!</v>
      </c>
    </row>
    <row r="514" spans="1:8" ht="24" customHeight="1" x14ac:dyDescent="0.25">
      <c r="A514" s="114" t="s">
        <v>153</v>
      </c>
      <c r="B514" s="140" t="e">
        <f t="shared" si="93"/>
        <v>#REF!</v>
      </c>
      <c r="C514" s="173">
        <f t="shared" ref="C514:C518" si="94">((1+$B$507)/(1-$B$508-$B$509))-1</f>
        <v>0</v>
      </c>
      <c r="D514" s="129" t="e">
        <f t="shared" ref="D514:D518" si="95">B514*C514</f>
        <v>#REF!</v>
      </c>
    </row>
    <row r="515" spans="1:8" ht="24" customHeight="1" thickBot="1" x14ac:dyDescent="0.3">
      <c r="A515" s="123" t="s">
        <v>155</v>
      </c>
      <c r="B515" s="141" t="e">
        <f t="shared" si="93"/>
        <v>#REF!</v>
      </c>
      <c r="C515" s="174">
        <f t="shared" si="94"/>
        <v>0</v>
      </c>
      <c r="D515" s="130" t="e">
        <f t="shared" si="95"/>
        <v>#REF!</v>
      </c>
    </row>
    <row r="516" spans="1:8" ht="24" customHeight="1" x14ac:dyDescent="0.25">
      <c r="A516" s="112" t="s">
        <v>151</v>
      </c>
      <c r="B516" s="139" t="e">
        <f t="shared" si="93"/>
        <v>#REF!</v>
      </c>
      <c r="C516" s="172">
        <f t="shared" si="94"/>
        <v>0</v>
      </c>
      <c r="D516" s="128" t="e">
        <f t="shared" si="95"/>
        <v>#REF!</v>
      </c>
    </row>
    <row r="517" spans="1:8" ht="24" customHeight="1" x14ac:dyDescent="0.25">
      <c r="A517" s="114" t="s">
        <v>152</v>
      </c>
      <c r="B517" s="140" t="e">
        <f t="shared" si="93"/>
        <v>#REF!</v>
      </c>
      <c r="C517" s="173">
        <f t="shared" si="94"/>
        <v>0</v>
      </c>
      <c r="D517" s="129" t="e">
        <f t="shared" si="95"/>
        <v>#REF!</v>
      </c>
    </row>
    <row r="518" spans="1:8" ht="24" customHeight="1" thickBot="1" x14ac:dyDescent="0.3">
      <c r="A518" s="111" t="s">
        <v>156</v>
      </c>
      <c r="B518" s="142" t="e">
        <f t="shared" si="93"/>
        <v>#REF!</v>
      </c>
      <c r="C518" s="175">
        <f t="shared" si="94"/>
        <v>0</v>
      </c>
      <c r="D518" s="131" t="e">
        <f t="shared" si="95"/>
        <v>#REF!</v>
      </c>
      <c r="H518" s="159"/>
    </row>
    <row r="520" spans="1:8" ht="24" customHeight="1" x14ac:dyDescent="0.25">
      <c r="A520" s="293" t="s">
        <v>147</v>
      </c>
      <c r="B520" s="293"/>
      <c r="C520" s="293"/>
      <c r="D520" s="293"/>
      <c r="E520" s="293"/>
      <c r="F520" s="293"/>
      <c r="G520" s="293"/>
      <c r="H520" s="293"/>
    </row>
    <row r="521" spans="1:8" ht="51" customHeight="1" x14ac:dyDescent="0.25">
      <c r="A521" s="304" t="s">
        <v>274</v>
      </c>
      <c r="B521" s="304"/>
      <c r="C521" s="304"/>
      <c r="D521" s="304"/>
      <c r="E521" s="304"/>
      <c r="F521" s="304"/>
    </row>
    <row r="522" spans="1:8" ht="24" customHeight="1" thickBot="1" x14ac:dyDescent="0.3"/>
    <row r="523" spans="1:8" ht="24" customHeight="1" thickBot="1" x14ac:dyDescent="0.3">
      <c r="A523" s="301" t="s">
        <v>125</v>
      </c>
      <c r="B523" s="302"/>
      <c r="C523" s="302"/>
      <c r="D523" s="303"/>
    </row>
    <row r="524" spans="1:8" ht="24" customHeight="1" thickBot="1" x14ac:dyDescent="0.3">
      <c r="A524" s="106" t="s">
        <v>3</v>
      </c>
      <c r="B524" s="107" t="s">
        <v>1</v>
      </c>
      <c r="C524" s="107" t="s">
        <v>124</v>
      </c>
      <c r="D524" s="108" t="s">
        <v>4</v>
      </c>
    </row>
    <row r="525" spans="1:8" ht="24" customHeight="1" x14ac:dyDescent="0.25">
      <c r="A525" s="112" t="s">
        <v>151</v>
      </c>
      <c r="B525" s="120" t="e">
        <f>G67+E252+E356+D440+D500+D516</f>
        <v>#REF!</v>
      </c>
      <c r="C525" s="113">
        <v>40</v>
      </c>
      <c r="D525" s="128" t="e">
        <f>B525/C525</f>
        <v>#REF!</v>
      </c>
    </row>
    <row r="526" spans="1:8" ht="24" customHeight="1" x14ac:dyDescent="0.25">
      <c r="A526" s="114" t="s">
        <v>152</v>
      </c>
      <c r="B526" s="121" t="e">
        <f>G68+E253+E357+D441+D501+D517</f>
        <v>#REF!</v>
      </c>
      <c r="C526" s="115">
        <f>C525</f>
        <v>40</v>
      </c>
      <c r="D526" s="129" t="e">
        <f t="shared" ref="D526:D527" si="96">B526/C526</f>
        <v>#REF!</v>
      </c>
    </row>
    <row r="527" spans="1:8" ht="24" customHeight="1" thickBot="1" x14ac:dyDescent="0.3">
      <c r="A527" s="111" t="s">
        <v>156</v>
      </c>
      <c r="B527" s="122" t="e">
        <f>G69+E254+E358+D442+D502+D518</f>
        <v>#REF!</v>
      </c>
      <c r="C527" s="116">
        <f>C526</f>
        <v>40</v>
      </c>
      <c r="D527" s="131" t="e">
        <f t="shared" si="96"/>
        <v>#REF!</v>
      </c>
      <c r="H527" s="159"/>
    </row>
    <row r="529" spans="1:8" ht="24" customHeight="1" x14ac:dyDescent="0.25">
      <c r="A529" s="293" t="s">
        <v>165</v>
      </c>
      <c r="B529" s="293"/>
      <c r="C529" s="293"/>
      <c r="D529" s="293"/>
      <c r="E529" s="293"/>
      <c r="F529" s="293"/>
      <c r="G529" s="293"/>
      <c r="H529" s="293"/>
    </row>
    <row r="530" spans="1:8" ht="24" customHeight="1" thickBot="1" x14ac:dyDescent="0.3"/>
    <row r="531" spans="1:8" ht="24" customHeight="1" thickBot="1" x14ac:dyDescent="0.3">
      <c r="A531" s="313" t="s">
        <v>166</v>
      </c>
      <c r="B531" s="314"/>
      <c r="C531" s="314"/>
      <c r="D531" s="315"/>
    </row>
    <row r="532" spans="1:8" ht="24" customHeight="1" thickBot="1" x14ac:dyDescent="0.3">
      <c r="A532" s="110" t="s">
        <v>126</v>
      </c>
      <c r="B532" s="107" t="s">
        <v>127</v>
      </c>
      <c r="C532" s="107" t="s">
        <v>128</v>
      </c>
      <c r="D532" s="108" t="s">
        <v>129</v>
      </c>
    </row>
    <row r="533" spans="1:8" ht="32.1" customHeight="1" x14ac:dyDescent="0.25">
      <c r="A533" s="54" t="s">
        <v>130</v>
      </c>
      <c r="B533" s="120" t="e">
        <f>G64</f>
        <v>#REF!</v>
      </c>
      <c r="C533" s="120" t="e">
        <f>G65</f>
        <v>#REF!</v>
      </c>
      <c r="D533" s="93" t="e">
        <f>G66</f>
        <v>#REF!</v>
      </c>
    </row>
    <row r="534" spans="1:8" ht="32.1" customHeight="1" x14ac:dyDescent="0.25">
      <c r="A534" s="34" t="s">
        <v>131</v>
      </c>
      <c r="B534" s="121" t="e">
        <f>E249</f>
        <v>#REF!</v>
      </c>
      <c r="C534" s="121" t="e">
        <f>E250</f>
        <v>#REF!</v>
      </c>
      <c r="D534" s="53" t="e">
        <f>E251</f>
        <v>#REF!</v>
      </c>
    </row>
    <row r="535" spans="1:8" ht="32.1" customHeight="1" x14ac:dyDescent="0.25">
      <c r="A535" s="34" t="s">
        <v>132</v>
      </c>
      <c r="B535" s="121" t="e">
        <f>E353</f>
        <v>#REF!</v>
      </c>
      <c r="C535" s="121" t="e">
        <f>E354</f>
        <v>#REF!</v>
      </c>
      <c r="D535" s="53" t="e">
        <f>E355</f>
        <v>#REF!</v>
      </c>
    </row>
    <row r="536" spans="1:8" ht="32.1" customHeight="1" x14ac:dyDescent="0.25">
      <c r="A536" s="34" t="s">
        <v>133</v>
      </c>
      <c r="B536" s="121" t="e">
        <f>D437</f>
        <v>#REF!</v>
      </c>
      <c r="C536" s="121" t="e">
        <f>D438</f>
        <v>#REF!</v>
      </c>
      <c r="D536" s="53" t="e">
        <f>D439</f>
        <v>#REF!</v>
      </c>
    </row>
    <row r="537" spans="1:8" ht="32.1" customHeight="1" x14ac:dyDescent="0.25">
      <c r="A537" s="34" t="s">
        <v>134</v>
      </c>
      <c r="B537" s="121">
        <f>D497</f>
        <v>0</v>
      </c>
      <c r="C537" s="121">
        <f>D498</f>
        <v>0</v>
      </c>
      <c r="D537" s="53">
        <f>D499</f>
        <v>0</v>
      </c>
    </row>
    <row r="538" spans="1:8" ht="32.1" customHeight="1" x14ac:dyDescent="0.25">
      <c r="A538" s="34" t="s">
        <v>135</v>
      </c>
      <c r="B538" s="121" t="e">
        <f>D513</f>
        <v>#REF!</v>
      </c>
      <c r="C538" s="121" t="e">
        <f>D514</f>
        <v>#REF!</v>
      </c>
      <c r="D538" s="53" t="e">
        <f>D515</f>
        <v>#REF!</v>
      </c>
    </row>
    <row r="539" spans="1:8" ht="32.1" customHeight="1" x14ac:dyDescent="0.25">
      <c r="A539" s="34" t="s">
        <v>138</v>
      </c>
      <c r="B539" s="121" t="e">
        <f>D525</f>
        <v>#REF!</v>
      </c>
      <c r="C539" s="121" t="e">
        <f>D526</f>
        <v>#REF!</v>
      </c>
      <c r="D539" s="53" t="e">
        <f>D527</f>
        <v>#REF!</v>
      </c>
    </row>
    <row r="540" spans="1:8" ht="32.1" customHeight="1" thickBot="1" x14ac:dyDescent="0.3">
      <c r="A540" s="155" t="s">
        <v>136</v>
      </c>
      <c r="B540" s="156" t="e">
        <f>SUM(B533:B539)</f>
        <v>#REF!</v>
      </c>
      <c r="C540" s="156" t="e">
        <f>SUM(C533:C539)</f>
        <v>#REF!</v>
      </c>
      <c r="D540" s="157" t="e">
        <f>SUM(D533:D539)</f>
        <v>#REF!</v>
      </c>
    </row>
    <row r="541" spans="1:8" ht="32.1" customHeight="1" thickBot="1" x14ac:dyDescent="0.3">
      <c r="A541" s="109" t="s">
        <v>137</v>
      </c>
      <c r="B541" s="84" t="e">
        <f>B540*2</f>
        <v>#REF!</v>
      </c>
      <c r="C541" s="84" t="e">
        <f>C540*2</f>
        <v>#REF!</v>
      </c>
      <c r="D541" s="85" t="e">
        <f>D540*1</f>
        <v>#REF!</v>
      </c>
    </row>
    <row r="542" spans="1:8" ht="24" customHeight="1" x14ac:dyDescent="0.25">
      <c r="A542" s="74"/>
    </row>
    <row r="543" spans="1:8" ht="24" customHeight="1" x14ac:dyDescent="0.25">
      <c r="A543" s="74"/>
    </row>
    <row r="544" spans="1:8" ht="24" customHeight="1" x14ac:dyDescent="0.25">
      <c r="A544" s="74"/>
    </row>
  </sheetData>
  <mergeCells count="107">
    <mergeCell ref="A185:F185"/>
    <mergeCell ref="A236:F236"/>
    <mergeCell ref="A216:D216"/>
    <mergeCell ref="A6:H6"/>
    <mergeCell ref="A9:H9"/>
    <mergeCell ref="A18:H18"/>
    <mergeCell ref="A31:H31"/>
    <mergeCell ref="A59:H59"/>
    <mergeCell ref="A60:H60"/>
    <mergeCell ref="A71:H71"/>
    <mergeCell ref="A112:H112"/>
    <mergeCell ref="A154:H154"/>
    <mergeCell ref="A214:H214"/>
    <mergeCell ref="A225:H225"/>
    <mergeCell ref="A187:D187"/>
    <mergeCell ref="A196:D196"/>
    <mergeCell ref="A205:D205"/>
    <mergeCell ref="A156:F156"/>
    <mergeCell ref="A167:E167"/>
    <mergeCell ref="A153:H153"/>
    <mergeCell ref="A135:D135"/>
    <mergeCell ref="A48:F48"/>
    <mergeCell ref="A84:D84"/>
    <mergeCell ref="A531:D531"/>
    <mergeCell ref="A511:D511"/>
    <mergeCell ref="A523:D523"/>
    <mergeCell ref="A495:D495"/>
    <mergeCell ref="A521:F521"/>
    <mergeCell ref="A520:H520"/>
    <mergeCell ref="A529:H529"/>
    <mergeCell ref="A33:E33"/>
    <mergeCell ref="A17:H17"/>
    <mergeCell ref="A30:H30"/>
    <mergeCell ref="A37:E37"/>
    <mergeCell ref="A47:D47"/>
    <mergeCell ref="A62:G62"/>
    <mergeCell ref="A50:D50"/>
    <mergeCell ref="A93:E93"/>
    <mergeCell ref="A102:E102"/>
    <mergeCell ref="A421:D421"/>
    <mergeCell ref="A427:D427"/>
    <mergeCell ref="A380:D380"/>
    <mergeCell ref="A381:A382"/>
    <mergeCell ref="B381:D381"/>
    <mergeCell ref="A400:D400"/>
    <mergeCell ref="A409:E409"/>
    <mergeCell ref="A397:H397"/>
    <mergeCell ref="A418:H418"/>
    <mergeCell ref="A398:H398"/>
    <mergeCell ref="A419:H419"/>
    <mergeCell ref="A365:A366"/>
    <mergeCell ref="B365:B366"/>
    <mergeCell ref="C365:C366"/>
    <mergeCell ref="A351:E351"/>
    <mergeCell ref="A363:G363"/>
    <mergeCell ref="A364:G364"/>
    <mergeCell ref="A349:H349"/>
    <mergeCell ref="A360:H360"/>
    <mergeCell ref="A361:H361"/>
    <mergeCell ref="A301:D301"/>
    <mergeCell ref="A310:D310"/>
    <mergeCell ref="A319:D319"/>
    <mergeCell ref="A340:D340"/>
    <mergeCell ref="A331:E331"/>
    <mergeCell ref="A298:H298"/>
    <mergeCell ref="A328:H328"/>
    <mergeCell ref="A299:H299"/>
    <mergeCell ref="A329:H329"/>
    <mergeCell ref="A289:D289"/>
    <mergeCell ref="A227:D227"/>
    <mergeCell ref="A259:B259"/>
    <mergeCell ref="A271:D271"/>
    <mergeCell ref="A280:D280"/>
    <mergeCell ref="A247:E247"/>
    <mergeCell ref="A268:H268"/>
    <mergeCell ref="A245:H245"/>
    <mergeCell ref="A256:H256"/>
    <mergeCell ref="A269:H269"/>
    <mergeCell ref="A257:H257"/>
    <mergeCell ref="A75:D75"/>
    <mergeCell ref="A114:B114"/>
    <mergeCell ref="A126:D126"/>
    <mergeCell ref="A111:H111"/>
    <mergeCell ref="A144:D144"/>
    <mergeCell ref="A176:D176"/>
    <mergeCell ref="A1:H1"/>
    <mergeCell ref="A5:H5"/>
    <mergeCell ref="A11:B11"/>
    <mergeCell ref="A20:D20"/>
    <mergeCell ref="A42:D42"/>
    <mergeCell ref="A2:H2"/>
    <mergeCell ref="A8:H8"/>
    <mergeCell ref="A73:H73"/>
    <mergeCell ref="A158:E158"/>
    <mergeCell ref="A3:H3"/>
    <mergeCell ref="A505:F505"/>
    <mergeCell ref="A506:B506"/>
    <mergeCell ref="A446:D446"/>
    <mergeCell ref="A457:C457"/>
    <mergeCell ref="A459:C459"/>
    <mergeCell ref="A468:F468"/>
    <mergeCell ref="A484:D484"/>
    <mergeCell ref="A486:D486"/>
    <mergeCell ref="A433:H433"/>
    <mergeCell ref="A444:H444"/>
    <mergeCell ref="A504:H504"/>
    <mergeCell ref="A435:D435"/>
  </mergeCells>
  <pageMargins left="0.511811024" right="0.511811024" top="0.78740157499999996" bottom="0.78740157499999996" header="0.31496062000000002" footer="0.31496062000000002"/>
  <pageSetup paperSize="9" orientation="portrait" horizontalDpi="4294967295" verticalDpi="4294967295"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36"/>
  <sheetViews>
    <sheetView showGridLines="0" zoomScale="115" zoomScaleNormal="115" workbookViewId="0">
      <selection activeCell="C9" sqref="C9"/>
    </sheetView>
  </sheetViews>
  <sheetFormatPr defaultRowHeight="15.75" x14ac:dyDescent="0.25"/>
  <cols>
    <col min="1" max="1" width="9.140625" style="255"/>
    <col min="2" max="2" width="72.140625" style="255" customWidth="1"/>
    <col min="3" max="3" width="18" style="255" customWidth="1"/>
    <col min="4" max="4" width="14.28515625" style="255" customWidth="1"/>
    <col min="5" max="5" width="12.7109375" style="255" customWidth="1"/>
    <col min="6" max="6" width="12" style="255" customWidth="1"/>
    <col min="7" max="7" width="15.140625" style="255" customWidth="1"/>
    <col min="8" max="16384" width="9.140625" style="255"/>
  </cols>
  <sheetData>
    <row r="1" spans="1:4" ht="23.25" x14ac:dyDescent="0.35">
      <c r="A1" s="300" t="s">
        <v>259</v>
      </c>
      <c r="B1" s="300"/>
      <c r="C1" s="300"/>
      <c r="D1" s="300"/>
    </row>
    <row r="2" spans="1:4" ht="23.25" x14ac:dyDescent="0.35">
      <c r="A2" s="300" t="s">
        <v>261</v>
      </c>
      <c r="B2" s="300"/>
      <c r="C2" s="300"/>
      <c r="D2" s="300"/>
    </row>
    <row r="3" spans="1:4" x14ac:dyDescent="0.25">
      <c r="A3" s="331" t="s">
        <v>275</v>
      </c>
      <c r="B3" s="331"/>
      <c r="C3" s="331"/>
      <c r="D3" s="331"/>
    </row>
    <row r="6" spans="1:4" x14ac:dyDescent="0.25">
      <c r="A6" s="330" t="s">
        <v>186</v>
      </c>
      <c r="B6" s="330"/>
      <c r="C6" s="330"/>
    </row>
    <row r="7" spans="1:4" ht="16.5" thickBot="1" x14ac:dyDescent="0.3"/>
    <row r="8" spans="1:4" ht="16.5" thickBot="1" x14ac:dyDescent="0.3">
      <c r="A8" s="245">
        <v>1</v>
      </c>
      <c r="B8" s="246" t="s">
        <v>187</v>
      </c>
      <c r="C8" s="246" t="s">
        <v>188</v>
      </c>
    </row>
    <row r="9" spans="1:4" ht="16.5" thickBot="1" x14ac:dyDescent="0.3">
      <c r="A9" s="247" t="s">
        <v>189</v>
      </c>
      <c r="B9" s="248" t="s">
        <v>190</v>
      </c>
      <c r="C9" s="249"/>
    </row>
    <row r="10" spans="1:4" ht="16.5" thickBot="1" x14ac:dyDescent="0.3">
      <c r="A10" s="247" t="s">
        <v>191</v>
      </c>
      <c r="B10" s="248" t="s">
        <v>192</v>
      </c>
      <c r="C10" s="249"/>
    </row>
    <row r="11" spans="1:4" ht="16.5" thickBot="1" x14ac:dyDescent="0.3">
      <c r="A11" s="247" t="s">
        <v>193</v>
      </c>
      <c r="B11" s="248" t="s">
        <v>194</v>
      </c>
      <c r="C11" s="249"/>
    </row>
    <row r="12" spans="1:4" ht="16.5" thickBot="1" x14ac:dyDescent="0.3">
      <c r="A12" s="247" t="s">
        <v>195</v>
      </c>
      <c r="B12" s="248" t="s">
        <v>11</v>
      </c>
      <c r="C12" s="249"/>
    </row>
    <row r="13" spans="1:4" ht="16.5" thickBot="1" x14ac:dyDescent="0.3">
      <c r="A13" s="247" t="s">
        <v>196</v>
      </c>
      <c r="B13" s="248" t="s">
        <v>197</v>
      </c>
      <c r="C13" s="249"/>
    </row>
    <row r="14" spans="1:4" ht="16.5" thickBot="1" x14ac:dyDescent="0.3">
      <c r="A14" s="247"/>
      <c r="B14" s="248"/>
      <c r="C14" s="249"/>
    </row>
    <row r="15" spans="1:4" ht="16.5" thickBot="1" x14ac:dyDescent="0.3">
      <c r="A15" s="247" t="s">
        <v>199</v>
      </c>
      <c r="B15" s="248" t="s">
        <v>200</v>
      </c>
      <c r="C15" s="249"/>
    </row>
    <row r="16" spans="1:4" ht="16.5" thickBot="1" x14ac:dyDescent="0.3">
      <c r="A16" s="326" t="s">
        <v>16</v>
      </c>
      <c r="B16" s="327"/>
      <c r="C16" s="249"/>
    </row>
    <row r="19" spans="1:4" x14ac:dyDescent="0.25">
      <c r="A19" s="328" t="s">
        <v>201</v>
      </c>
      <c r="B19" s="328"/>
      <c r="C19" s="328"/>
    </row>
    <row r="20" spans="1:4" x14ac:dyDescent="0.25">
      <c r="A20" s="244"/>
    </row>
    <row r="21" spans="1:4" x14ac:dyDescent="0.25">
      <c r="A21" s="329" t="s">
        <v>202</v>
      </c>
      <c r="B21" s="329"/>
      <c r="C21" s="329"/>
    </row>
    <row r="22" spans="1:4" ht="16.5" thickBot="1" x14ac:dyDescent="0.3"/>
    <row r="23" spans="1:4" ht="16.5" thickBot="1" x14ac:dyDescent="0.3">
      <c r="A23" s="245" t="s">
        <v>203</v>
      </c>
      <c r="B23" s="246" t="s">
        <v>204</v>
      </c>
      <c r="C23" s="246" t="s">
        <v>188</v>
      </c>
    </row>
    <row r="24" spans="1:4" ht="16.5" thickBot="1" x14ac:dyDescent="0.3">
      <c r="A24" s="247" t="s">
        <v>189</v>
      </c>
      <c r="B24" s="248" t="s">
        <v>205</v>
      </c>
      <c r="C24" s="249"/>
    </row>
    <row r="25" spans="1:4" ht="16.5" thickBot="1" x14ac:dyDescent="0.3">
      <c r="A25" s="247" t="s">
        <v>191</v>
      </c>
      <c r="B25" s="248" t="s">
        <v>206</v>
      </c>
      <c r="C25" s="249"/>
    </row>
    <row r="26" spans="1:4" ht="16.5" thickBot="1" x14ac:dyDescent="0.3">
      <c r="A26" s="326" t="s">
        <v>16</v>
      </c>
      <c r="B26" s="327"/>
      <c r="C26" s="249"/>
    </row>
    <row r="29" spans="1:4" ht="32.25" customHeight="1" x14ac:dyDescent="0.25">
      <c r="A29" s="332" t="s">
        <v>207</v>
      </c>
      <c r="B29" s="332"/>
      <c r="C29" s="332"/>
      <c r="D29" s="332"/>
    </row>
    <row r="30" spans="1:4" ht="16.5" thickBot="1" x14ac:dyDescent="0.3"/>
    <row r="31" spans="1:4" ht="16.5" thickBot="1" x14ac:dyDescent="0.3">
      <c r="A31" s="245" t="s">
        <v>208</v>
      </c>
      <c r="B31" s="246" t="s">
        <v>209</v>
      </c>
      <c r="C31" s="246" t="s">
        <v>210</v>
      </c>
      <c r="D31" s="246" t="s">
        <v>188</v>
      </c>
    </row>
    <row r="32" spans="1:4" ht="16.5" thickBot="1" x14ac:dyDescent="0.3">
      <c r="A32" s="247" t="s">
        <v>189</v>
      </c>
      <c r="B32" s="248" t="s">
        <v>211</v>
      </c>
      <c r="C32" s="250">
        <v>0.2</v>
      </c>
      <c r="D32" s="249"/>
    </row>
    <row r="33" spans="1:4" ht="16.5" thickBot="1" x14ac:dyDescent="0.3">
      <c r="A33" s="247" t="s">
        <v>191</v>
      </c>
      <c r="B33" s="248" t="s">
        <v>212</v>
      </c>
      <c r="C33" s="250">
        <v>2.5000000000000001E-2</v>
      </c>
      <c r="D33" s="249"/>
    </row>
    <row r="34" spans="1:4" ht="16.5" thickBot="1" x14ac:dyDescent="0.3">
      <c r="A34" s="247" t="s">
        <v>193</v>
      </c>
      <c r="B34" s="248" t="s">
        <v>213</v>
      </c>
      <c r="C34" s="252"/>
      <c r="D34" s="249"/>
    </row>
    <row r="35" spans="1:4" ht="16.5" thickBot="1" x14ac:dyDescent="0.3">
      <c r="A35" s="247" t="s">
        <v>195</v>
      </c>
      <c r="B35" s="248" t="s">
        <v>214</v>
      </c>
      <c r="C35" s="250">
        <v>1.4999999999999999E-2</v>
      </c>
      <c r="D35" s="249"/>
    </row>
    <row r="36" spans="1:4" ht="16.5" thickBot="1" x14ac:dyDescent="0.3">
      <c r="A36" s="247" t="s">
        <v>196</v>
      </c>
      <c r="B36" s="248" t="s">
        <v>215</v>
      </c>
      <c r="C36" s="250">
        <v>0.01</v>
      </c>
      <c r="D36" s="249"/>
    </row>
    <row r="37" spans="1:4" ht="16.5" thickBot="1" x14ac:dyDescent="0.3">
      <c r="A37" s="247" t="s">
        <v>198</v>
      </c>
      <c r="B37" s="248" t="s">
        <v>29</v>
      </c>
      <c r="C37" s="250">
        <v>6.0000000000000001E-3</v>
      </c>
      <c r="D37" s="249"/>
    </row>
    <row r="38" spans="1:4" ht="16.5" thickBot="1" x14ac:dyDescent="0.3">
      <c r="A38" s="247" t="s">
        <v>199</v>
      </c>
      <c r="B38" s="248" t="s">
        <v>30</v>
      </c>
      <c r="C38" s="250">
        <v>2E-3</v>
      </c>
      <c r="D38" s="249"/>
    </row>
    <row r="39" spans="1:4" ht="16.5" thickBot="1" x14ac:dyDescent="0.3">
      <c r="A39" s="247" t="s">
        <v>216</v>
      </c>
      <c r="B39" s="248" t="s">
        <v>31</v>
      </c>
      <c r="C39" s="250">
        <v>0.08</v>
      </c>
      <c r="D39" s="249"/>
    </row>
    <row r="40" spans="1:4" ht="16.5" thickBot="1" x14ac:dyDescent="0.3">
      <c r="A40" s="326" t="s">
        <v>217</v>
      </c>
      <c r="B40" s="327"/>
      <c r="C40" s="249"/>
      <c r="D40" s="249"/>
    </row>
    <row r="43" spans="1:4" x14ac:dyDescent="0.25">
      <c r="A43" s="329" t="s">
        <v>218</v>
      </c>
      <c r="B43" s="329"/>
      <c r="C43" s="329"/>
    </row>
    <row r="44" spans="1:4" ht="16.5" thickBot="1" x14ac:dyDescent="0.3"/>
    <row r="45" spans="1:4" ht="16.5" thickBot="1" x14ac:dyDescent="0.3">
      <c r="A45" s="245" t="s">
        <v>219</v>
      </c>
      <c r="B45" s="246" t="s">
        <v>220</v>
      </c>
      <c r="C45" s="246" t="s">
        <v>188</v>
      </c>
    </row>
    <row r="46" spans="1:4" ht="16.5" thickBot="1" x14ac:dyDescent="0.3">
      <c r="A46" s="247" t="s">
        <v>189</v>
      </c>
      <c r="B46" s="248" t="s">
        <v>221</v>
      </c>
      <c r="C46" s="249"/>
    </row>
    <row r="47" spans="1:4" ht="16.5" thickBot="1" x14ac:dyDescent="0.3">
      <c r="A47" s="247" t="s">
        <v>191</v>
      </c>
      <c r="B47" s="248" t="s">
        <v>222</v>
      </c>
      <c r="C47" s="249"/>
    </row>
    <row r="48" spans="1:4" ht="16.5" thickBot="1" x14ac:dyDescent="0.3">
      <c r="A48" s="247" t="s">
        <v>193</v>
      </c>
      <c r="B48" s="248" t="s">
        <v>223</v>
      </c>
      <c r="C48" s="249"/>
    </row>
    <row r="49" spans="1:3" ht="16.5" thickBot="1" x14ac:dyDescent="0.3">
      <c r="A49" s="247" t="s">
        <v>195</v>
      </c>
      <c r="B49" s="248" t="s">
        <v>200</v>
      </c>
      <c r="C49" s="249"/>
    </row>
    <row r="50" spans="1:3" ht="16.5" thickBot="1" x14ac:dyDescent="0.3">
      <c r="A50" s="326" t="s">
        <v>16</v>
      </c>
      <c r="B50" s="327"/>
      <c r="C50" s="249"/>
    </row>
    <row r="53" spans="1:3" x14ac:dyDescent="0.25">
      <c r="A53" s="329" t="s">
        <v>224</v>
      </c>
      <c r="B53" s="329"/>
      <c r="C53" s="329"/>
    </row>
    <row r="54" spans="1:3" ht="16.5" thickBot="1" x14ac:dyDescent="0.3"/>
    <row r="55" spans="1:3" ht="16.5" thickBot="1" x14ac:dyDescent="0.3">
      <c r="A55" s="245">
        <v>2</v>
      </c>
      <c r="B55" s="246" t="s">
        <v>225</v>
      </c>
      <c r="C55" s="246" t="s">
        <v>188</v>
      </c>
    </row>
    <row r="56" spans="1:3" ht="16.5" thickBot="1" x14ac:dyDescent="0.3">
      <c r="A56" s="247" t="s">
        <v>203</v>
      </c>
      <c r="B56" s="248" t="s">
        <v>204</v>
      </c>
      <c r="C56" s="249"/>
    </row>
    <row r="57" spans="1:3" ht="16.5" thickBot="1" x14ac:dyDescent="0.3">
      <c r="A57" s="247" t="s">
        <v>208</v>
      </c>
      <c r="B57" s="248" t="s">
        <v>209</v>
      </c>
      <c r="C57" s="249"/>
    </row>
    <row r="58" spans="1:3" ht="16.5" thickBot="1" x14ac:dyDescent="0.3">
      <c r="A58" s="247" t="s">
        <v>219</v>
      </c>
      <c r="B58" s="248" t="s">
        <v>220</v>
      </c>
      <c r="C58" s="249"/>
    </row>
    <row r="59" spans="1:3" ht="16.5" thickBot="1" x14ac:dyDescent="0.3">
      <c r="A59" s="326" t="s">
        <v>16</v>
      </c>
      <c r="B59" s="327"/>
      <c r="C59" s="249"/>
    </row>
    <row r="60" spans="1:3" x14ac:dyDescent="0.25">
      <c r="A60" s="33"/>
    </row>
    <row r="62" spans="1:3" x14ac:dyDescent="0.25">
      <c r="A62" s="328" t="s">
        <v>226</v>
      </c>
      <c r="B62" s="328"/>
      <c r="C62" s="328"/>
    </row>
    <row r="63" spans="1:3" ht="16.5" thickBot="1" x14ac:dyDescent="0.3"/>
    <row r="64" spans="1:3" ht="16.5" thickBot="1" x14ac:dyDescent="0.3">
      <c r="A64" s="245">
        <v>3</v>
      </c>
      <c r="B64" s="246" t="s">
        <v>227</v>
      </c>
      <c r="C64" s="246" t="s">
        <v>188</v>
      </c>
    </row>
    <row r="65" spans="1:3" ht="16.5" thickBot="1" x14ac:dyDescent="0.3">
      <c r="A65" s="247" t="s">
        <v>189</v>
      </c>
      <c r="B65" s="253" t="s">
        <v>228</v>
      </c>
      <c r="C65" s="249"/>
    </row>
    <row r="66" spans="1:3" ht="16.5" thickBot="1" x14ac:dyDescent="0.3">
      <c r="A66" s="247" t="s">
        <v>191</v>
      </c>
      <c r="B66" s="253" t="s">
        <v>229</v>
      </c>
      <c r="C66" s="249"/>
    </row>
    <row r="67" spans="1:3" ht="16.5" thickBot="1" x14ac:dyDescent="0.3">
      <c r="A67" s="247" t="s">
        <v>193</v>
      </c>
      <c r="B67" s="253" t="s">
        <v>230</v>
      </c>
      <c r="C67" s="249"/>
    </row>
    <row r="68" spans="1:3" ht="16.5" thickBot="1" x14ac:dyDescent="0.3">
      <c r="A68" s="247" t="s">
        <v>195</v>
      </c>
      <c r="B68" s="253" t="s">
        <v>231</v>
      </c>
      <c r="C68" s="249"/>
    </row>
    <row r="69" spans="1:3" ht="16.5" thickBot="1" x14ac:dyDescent="0.3">
      <c r="A69" s="247" t="s">
        <v>196</v>
      </c>
      <c r="B69" s="253" t="s">
        <v>232</v>
      </c>
      <c r="C69" s="249"/>
    </row>
    <row r="70" spans="1:3" ht="16.5" thickBot="1" x14ac:dyDescent="0.3">
      <c r="A70" s="247" t="s">
        <v>198</v>
      </c>
      <c r="B70" s="253" t="s">
        <v>233</v>
      </c>
      <c r="C70" s="249"/>
    </row>
    <row r="71" spans="1:3" ht="16.5" thickBot="1" x14ac:dyDescent="0.3">
      <c r="A71" s="326" t="s">
        <v>16</v>
      </c>
      <c r="B71" s="327"/>
      <c r="C71" s="249"/>
    </row>
    <row r="74" spans="1:3" x14ac:dyDescent="0.25">
      <c r="A74" s="328" t="s">
        <v>234</v>
      </c>
      <c r="B74" s="328"/>
      <c r="C74" s="328"/>
    </row>
    <row r="77" spans="1:3" x14ac:dyDescent="0.25">
      <c r="A77" s="329" t="s">
        <v>235</v>
      </c>
      <c r="B77" s="329"/>
      <c r="C77" s="329"/>
    </row>
    <row r="78" spans="1:3" ht="16.5" thickBot="1" x14ac:dyDescent="0.3">
      <c r="A78" s="244"/>
    </row>
    <row r="79" spans="1:3" ht="16.5" thickBot="1" x14ac:dyDescent="0.3">
      <c r="A79" s="245" t="s">
        <v>236</v>
      </c>
      <c r="B79" s="246" t="s">
        <v>237</v>
      </c>
      <c r="C79" s="246" t="s">
        <v>188</v>
      </c>
    </row>
    <row r="80" spans="1:3" ht="16.5" thickBot="1" x14ac:dyDescent="0.3">
      <c r="A80" s="247" t="s">
        <v>189</v>
      </c>
      <c r="B80" s="248" t="s">
        <v>20</v>
      </c>
      <c r="C80" s="249"/>
    </row>
    <row r="81" spans="1:3" ht="16.5" thickBot="1" x14ac:dyDescent="0.3">
      <c r="A81" s="247" t="s">
        <v>191</v>
      </c>
      <c r="B81" s="248" t="s">
        <v>237</v>
      </c>
      <c r="C81" s="249"/>
    </row>
    <row r="82" spans="1:3" ht="16.5" thickBot="1" x14ac:dyDescent="0.3">
      <c r="A82" s="247" t="s">
        <v>193</v>
      </c>
      <c r="B82" s="248" t="s">
        <v>238</v>
      </c>
      <c r="C82" s="249"/>
    </row>
    <row r="83" spans="1:3" ht="16.5" thickBot="1" x14ac:dyDescent="0.3">
      <c r="A83" s="247" t="s">
        <v>195</v>
      </c>
      <c r="B83" s="248" t="s">
        <v>239</v>
      </c>
      <c r="C83" s="249"/>
    </row>
    <row r="84" spans="1:3" ht="16.5" thickBot="1" x14ac:dyDescent="0.3">
      <c r="A84" s="247" t="s">
        <v>196</v>
      </c>
      <c r="B84" s="248" t="s">
        <v>240</v>
      </c>
      <c r="C84" s="249"/>
    </row>
    <row r="85" spans="1:3" ht="16.5" thickBot="1" x14ac:dyDescent="0.3">
      <c r="A85" s="247" t="s">
        <v>198</v>
      </c>
      <c r="B85" s="248" t="s">
        <v>200</v>
      </c>
      <c r="C85" s="249"/>
    </row>
    <row r="86" spans="1:3" ht="16.5" thickBot="1" x14ac:dyDescent="0.3">
      <c r="A86" s="326" t="s">
        <v>217</v>
      </c>
      <c r="B86" s="327"/>
      <c r="C86" s="249"/>
    </row>
    <row r="89" spans="1:3" x14ac:dyDescent="0.25">
      <c r="A89" s="329" t="s">
        <v>241</v>
      </c>
      <c r="B89" s="329"/>
      <c r="C89" s="329"/>
    </row>
    <row r="90" spans="1:3" ht="16.5" thickBot="1" x14ac:dyDescent="0.3">
      <c r="A90" s="244"/>
    </row>
    <row r="91" spans="1:3" ht="16.5" thickBot="1" x14ac:dyDescent="0.3">
      <c r="A91" s="245" t="s">
        <v>242</v>
      </c>
      <c r="B91" s="246" t="s">
        <v>243</v>
      </c>
      <c r="C91" s="246" t="s">
        <v>188</v>
      </c>
    </row>
    <row r="92" spans="1:3" ht="16.5" thickBot="1" x14ac:dyDescent="0.3">
      <c r="A92" s="247" t="s">
        <v>189</v>
      </c>
      <c r="B92" s="248" t="s">
        <v>276</v>
      </c>
      <c r="C92" s="249"/>
    </row>
    <row r="93" spans="1:3" ht="16.5" thickBot="1" x14ac:dyDescent="0.3">
      <c r="A93" s="326" t="s">
        <v>16</v>
      </c>
      <c r="B93" s="327"/>
      <c r="C93" s="249"/>
    </row>
    <row r="96" spans="1:3" x14ac:dyDescent="0.25">
      <c r="A96" s="329" t="s">
        <v>244</v>
      </c>
      <c r="B96" s="329"/>
      <c r="C96" s="329"/>
    </row>
    <row r="97" spans="1:3" ht="16.5" thickBot="1" x14ac:dyDescent="0.3">
      <c r="A97" s="244"/>
    </row>
    <row r="98" spans="1:3" ht="16.5" thickBot="1" x14ac:dyDescent="0.3">
      <c r="A98" s="245">
        <v>4</v>
      </c>
      <c r="B98" s="246" t="s">
        <v>245</v>
      </c>
      <c r="C98" s="246" t="s">
        <v>188</v>
      </c>
    </row>
    <row r="99" spans="1:3" ht="16.5" thickBot="1" x14ac:dyDescent="0.3">
      <c r="A99" s="247" t="s">
        <v>236</v>
      </c>
      <c r="B99" s="248" t="s">
        <v>237</v>
      </c>
      <c r="C99" s="249"/>
    </row>
    <row r="100" spans="1:3" ht="16.5" thickBot="1" x14ac:dyDescent="0.3">
      <c r="A100" s="247" t="s">
        <v>242</v>
      </c>
      <c r="B100" s="248" t="s">
        <v>243</v>
      </c>
      <c r="C100" s="249"/>
    </row>
    <row r="101" spans="1:3" ht="16.5" thickBot="1" x14ac:dyDescent="0.3">
      <c r="A101" s="326" t="s">
        <v>16</v>
      </c>
      <c r="B101" s="327"/>
      <c r="C101" s="249"/>
    </row>
    <row r="104" spans="1:3" x14ac:dyDescent="0.25">
      <c r="A104" s="328" t="s">
        <v>246</v>
      </c>
      <c r="B104" s="328"/>
      <c r="C104" s="328"/>
    </row>
    <row r="105" spans="1:3" ht="16.5" thickBot="1" x14ac:dyDescent="0.3"/>
    <row r="106" spans="1:3" ht="16.5" thickBot="1" x14ac:dyDescent="0.3">
      <c r="A106" s="245">
        <v>5</v>
      </c>
      <c r="B106" s="254" t="s">
        <v>134</v>
      </c>
      <c r="C106" s="246" t="s">
        <v>188</v>
      </c>
    </row>
    <row r="107" spans="1:3" ht="16.5" thickBot="1" x14ac:dyDescent="0.3">
      <c r="A107" s="247" t="s">
        <v>189</v>
      </c>
      <c r="B107" s="248" t="s">
        <v>247</v>
      </c>
      <c r="C107" s="249"/>
    </row>
    <row r="108" spans="1:3" ht="16.5" thickBot="1" x14ac:dyDescent="0.3">
      <c r="A108" s="247" t="s">
        <v>191</v>
      </c>
      <c r="B108" s="248" t="s">
        <v>248</v>
      </c>
      <c r="C108" s="249"/>
    </row>
    <row r="109" spans="1:3" ht="16.5" thickBot="1" x14ac:dyDescent="0.3">
      <c r="A109" s="247" t="s">
        <v>193</v>
      </c>
      <c r="B109" s="248" t="s">
        <v>249</v>
      </c>
      <c r="C109" s="249"/>
    </row>
    <row r="110" spans="1:3" ht="16.5" thickBot="1" x14ac:dyDescent="0.3">
      <c r="A110" s="247" t="s">
        <v>195</v>
      </c>
      <c r="B110" s="248" t="s">
        <v>200</v>
      </c>
      <c r="C110" s="249"/>
    </row>
    <row r="111" spans="1:3" ht="16.5" thickBot="1" x14ac:dyDescent="0.3">
      <c r="A111" s="326" t="s">
        <v>217</v>
      </c>
      <c r="B111" s="327"/>
      <c r="C111" s="249"/>
    </row>
    <row r="114" spans="1:4" x14ac:dyDescent="0.25">
      <c r="A114" s="328" t="s">
        <v>250</v>
      </c>
      <c r="B114" s="328"/>
      <c r="C114" s="328"/>
    </row>
    <row r="115" spans="1:4" ht="16.5" thickBot="1" x14ac:dyDescent="0.3"/>
    <row r="116" spans="1:4" ht="16.5" thickBot="1" x14ac:dyDescent="0.3">
      <c r="A116" s="245">
        <v>6</v>
      </c>
      <c r="B116" s="254" t="s">
        <v>135</v>
      </c>
      <c r="C116" s="246" t="s">
        <v>210</v>
      </c>
      <c r="D116" s="246" t="s">
        <v>188</v>
      </c>
    </row>
    <row r="117" spans="1:4" ht="16.5" thickBot="1" x14ac:dyDescent="0.3">
      <c r="A117" s="247" t="s">
        <v>189</v>
      </c>
      <c r="B117" s="248" t="s">
        <v>162</v>
      </c>
      <c r="C117" s="249"/>
      <c r="D117" s="249"/>
    </row>
    <row r="118" spans="1:4" ht="16.5" thickBot="1" x14ac:dyDescent="0.3">
      <c r="A118" s="247" t="s">
        <v>191</v>
      </c>
      <c r="B118" s="248" t="s">
        <v>164</v>
      </c>
      <c r="C118" s="249"/>
      <c r="D118" s="249"/>
    </row>
    <row r="119" spans="1:4" ht="16.5" thickBot="1" x14ac:dyDescent="0.3">
      <c r="A119" s="247" t="s">
        <v>193</v>
      </c>
      <c r="B119" s="248" t="s">
        <v>163</v>
      </c>
      <c r="C119" s="249"/>
      <c r="D119" s="249"/>
    </row>
    <row r="120" spans="1:4" ht="16.5" thickBot="1" x14ac:dyDescent="0.3">
      <c r="A120" s="247"/>
      <c r="B120" s="248" t="s">
        <v>251</v>
      </c>
      <c r="C120" s="249"/>
      <c r="D120" s="249"/>
    </row>
    <row r="121" spans="1:4" ht="16.5" thickBot="1" x14ac:dyDescent="0.3">
      <c r="A121" s="247"/>
      <c r="B121" s="248" t="s">
        <v>252</v>
      </c>
      <c r="C121" s="249"/>
      <c r="D121" s="249"/>
    </row>
    <row r="122" spans="1:4" ht="16.5" thickBot="1" x14ac:dyDescent="0.3">
      <c r="A122" s="247"/>
      <c r="B122" s="248" t="s">
        <v>253</v>
      </c>
      <c r="C122" s="249"/>
      <c r="D122" s="249"/>
    </row>
    <row r="123" spans="1:4" ht="16.5" thickBot="1" x14ac:dyDescent="0.3">
      <c r="A123" s="326" t="s">
        <v>217</v>
      </c>
      <c r="B123" s="327"/>
      <c r="C123" s="249"/>
      <c r="D123" s="249"/>
    </row>
    <row r="126" spans="1:4" x14ac:dyDescent="0.25">
      <c r="A126" s="328" t="s">
        <v>254</v>
      </c>
      <c r="B126" s="328"/>
      <c r="C126" s="328"/>
    </row>
    <row r="127" spans="1:4" ht="16.5" thickBot="1" x14ac:dyDescent="0.3"/>
    <row r="128" spans="1:4" ht="16.5" thickBot="1" x14ac:dyDescent="0.3">
      <c r="A128" s="245"/>
      <c r="B128" s="246" t="s">
        <v>255</v>
      </c>
      <c r="C128" s="246" t="s">
        <v>188</v>
      </c>
    </row>
    <row r="129" spans="1:3" ht="16.5" thickBot="1" x14ac:dyDescent="0.3">
      <c r="A129" s="256" t="s">
        <v>189</v>
      </c>
      <c r="B129" s="248" t="s">
        <v>186</v>
      </c>
      <c r="C129" s="248"/>
    </row>
    <row r="130" spans="1:3" ht="16.5" thickBot="1" x14ac:dyDescent="0.3">
      <c r="A130" s="256" t="s">
        <v>191</v>
      </c>
      <c r="B130" s="248" t="s">
        <v>201</v>
      </c>
      <c r="C130" s="248"/>
    </row>
    <row r="131" spans="1:3" ht="16.5" thickBot="1" x14ac:dyDescent="0.3">
      <c r="A131" s="256" t="s">
        <v>193</v>
      </c>
      <c r="B131" s="248" t="s">
        <v>226</v>
      </c>
      <c r="C131" s="248"/>
    </row>
    <row r="132" spans="1:3" ht="16.5" thickBot="1" x14ac:dyDescent="0.3">
      <c r="A132" s="256" t="s">
        <v>195</v>
      </c>
      <c r="B132" s="248" t="s">
        <v>234</v>
      </c>
      <c r="C132" s="248"/>
    </row>
    <row r="133" spans="1:3" ht="16.5" thickBot="1" x14ac:dyDescent="0.3">
      <c r="A133" s="256" t="s">
        <v>196</v>
      </c>
      <c r="B133" s="248" t="s">
        <v>246</v>
      </c>
      <c r="C133" s="248"/>
    </row>
    <row r="134" spans="1:3" ht="16.5" thickBot="1" x14ac:dyDescent="0.3">
      <c r="A134" s="326" t="s">
        <v>256</v>
      </c>
      <c r="B134" s="327"/>
      <c r="C134" s="248"/>
    </row>
    <row r="135" spans="1:3" ht="16.5" thickBot="1" x14ac:dyDescent="0.3">
      <c r="A135" s="256" t="s">
        <v>198</v>
      </c>
      <c r="B135" s="248" t="s">
        <v>257</v>
      </c>
      <c r="C135" s="248"/>
    </row>
    <row r="136" spans="1:3" ht="16.5" thickBot="1" x14ac:dyDescent="0.3">
      <c r="A136" s="326" t="s">
        <v>258</v>
      </c>
      <c r="B136" s="327"/>
      <c r="C136" s="248"/>
    </row>
  </sheetData>
  <mergeCells count="30">
    <mergeCell ref="A3:D3"/>
    <mergeCell ref="A21:C21"/>
    <mergeCell ref="A40:B40"/>
    <mergeCell ref="A29:D29"/>
    <mergeCell ref="A134:B134"/>
    <mergeCell ref="A136:B136"/>
    <mergeCell ref="A126:C126"/>
    <mergeCell ref="A74:C74"/>
    <mergeCell ref="A86:B86"/>
    <mergeCell ref="A77:C77"/>
    <mergeCell ref="A93:B93"/>
    <mergeCell ref="A89:C89"/>
    <mergeCell ref="A101:B101"/>
    <mergeCell ref="A96:C96"/>
    <mergeCell ref="A1:D1"/>
    <mergeCell ref="A2:D2"/>
    <mergeCell ref="A111:B111"/>
    <mergeCell ref="A104:C104"/>
    <mergeCell ref="A123:B123"/>
    <mergeCell ref="A114:C114"/>
    <mergeCell ref="A50:B50"/>
    <mergeCell ref="A43:C43"/>
    <mergeCell ref="A59:B59"/>
    <mergeCell ref="A53:C53"/>
    <mergeCell ref="A71:B71"/>
    <mergeCell ref="A62:C62"/>
    <mergeCell ref="A16:B16"/>
    <mergeCell ref="A6:C6"/>
    <mergeCell ref="A26:B26"/>
    <mergeCell ref="A19:C1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Custo por trabalhador</vt:lpstr>
      <vt:lpstr>Planilha de Custos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Arcangela Silva Casagrande</dc:creator>
  <cp:lastModifiedBy>Alysson Bastos Cerqueira</cp:lastModifiedBy>
  <dcterms:created xsi:type="dcterms:W3CDTF">2018-01-23T19:35:16Z</dcterms:created>
  <dcterms:modified xsi:type="dcterms:W3CDTF">2022-04-13T13:23:25Z</dcterms:modified>
</cp:coreProperties>
</file>