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8_{203D8A36-62A9-48A4-A414-56FF2403E676}" xr6:coauthVersionLast="47" xr6:coauthVersionMax="47" xr10:uidLastSave="{00000000-0000-0000-0000-000000000000}"/>
  <bookViews>
    <workbookView xWindow="28680" yWindow="-210" windowWidth="29040" windowHeight="15720" tabRatio="859" xr2:uid="{00000000-000D-0000-FFFF-FFFF00000000}"/>
  </bookViews>
  <sheets>
    <sheet name="Resumo Posto" sheetId="139" r:id="rId1"/>
    <sheet name="Resumo Valor" sheetId="136" r:id="rId2"/>
    <sheet name="Resumo Qtd" sheetId="140" r:id="rId3"/>
    <sheet name="COPEIRO" sheetId="133" r:id="rId4"/>
    <sheet name="Uniformes - 13ª SR" sheetId="135" r:id="rId5"/>
    <sheet name=" EPIs - 13ª SR" sheetId="119" r:id="rId6"/>
    <sheet name="EQUIPAMENTOS - 13ªSR" sheetId="141" r:id="rId7"/>
  </sheets>
  <definedNames>
    <definedName name="_xlnm.Print_Area" localSheetId="5">' EPIs - 13ª SR'!$A$5:$F$12</definedName>
    <definedName name="_xlnm.Print_Area" localSheetId="3">COPEIRO!$A$7:$E$136</definedName>
    <definedName name="_xlnm.Print_Area" localSheetId="0">'Resumo Posto'!$A$4:$A$8</definedName>
    <definedName name="_xlnm.Print_Area" localSheetId="2">'Resumo Qtd'!#REF!</definedName>
    <definedName name="_xlnm.Print_Area" localSheetId="1">'Resumo Valor'!#REF!</definedName>
    <definedName name="_xlnm.Print_Area" localSheetId="4">'Uniformes - 13ª SR'!$A$5:$F$11</definedName>
    <definedName name="ISS">#REF!</definedName>
    <definedName name="PageMaker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33" l="1"/>
  <c r="E112" i="133"/>
  <c r="E111" i="133"/>
  <c r="F12" i="135"/>
  <c r="F9" i="141"/>
  <c r="F10" i="141" s="1"/>
  <c r="C19" i="141"/>
  <c r="E113" i="133" s="1"/>
  <c r="D79" i="133"/>
  <c r="F9" i="135"/>
  <c r="F9" i="119" l="1"/>
  <c r="F10" i="119"/>
  <c r="F8" i="119"/>
  <c r="F11" i="119" l="1"/>
  <c r="F12" i="119" s="1"/>
  <c r="F8" i="140"/>
  <c r="G7" i="136"/>
  <c r="F10" i="135" l="1"/>
  <c r="F8" i="135"/>
  <c r="F7" i="135"/>
  <c r="F11" i="135" l="1"/>
  <c r="D55" i="133" l="1"/>
  <c r="D96" i="133"/>
  <c r="D105" i="133" s="1"/>
  <c r="D71" i="133" l="1"/>
  <c r="D82" i="133"/>
  <c r="E34" i="133" l="1"/>
  <c r="E59" i="133" s="1"/>
  <c r="E65" i="133" s="1"/>
  <c r="D125" i="133"/>
  <c r="D43" i="133"/>
  <c r="D70" i="133" s="1"/>
  <c r="E36" i="133" l="1"/>
  <c r="D107" i="133"/>
  <c r="D73" i="133"/>
  <c r="E41" i="133" l="1"/>
  <c r="G129" i="133"/>
  <c r="E129" i="133"/>
  <c r="E78" i="133"/>
  <c r="E79" i="133" s="1"/>
  <c r="E42" i="133"/>
  <c r="E80" i="133"/>
  <c r="E81" i="133"/>
  <c r="E82" i="133" s="1"/>
  <c r="E95" i="133"/>
  <c r="E83" i="133"/>
  <c r="D84" i="133"/>
  <c r="E115" i="133" s="1"/>
  <c r="E72" i="133"/>
  <c r="E43" i="133" l="1"/>
  <c r="E47" i="133"/>
  <c r="E51" i="133"/>
  <c r="E52" i="133"/>
  <c r="E48" i="133"/>
  <c r="E49" i="133"/>
  <c r="E53" i="133"/>
  <c r="E70" i="133"/>
  <c r="E84" i="133"/>
  <c r="E50" i="133"/>
  <c r="G131" i="133" l="1"/>
  <c r="E131" i="133"/>
  <c r="E54" i="133"/>
  <c r="E55" i="133"/>
  <c r="E88" i="133" s="1"/>
  <c r="E90" i="133" l="1"/>
  <c r="E91" i="133"/>
  <c r="E92" i="133"/>
  <c r="E93" i="133"/>
  <c r="E71" i="133"/>
  <c r="E73" i="133" s="1"/>
  <c r="G130" i="133" l="1"/>
  <c r="E130" i="133"/>
  <c r="E94" i="133"/>
  <c r="E96" i="133" s="1"/>
  <c r="E105" i="133" s="1"/>
  <c r="E100" i="133"/>
  <c r="E101" i="133" s="1"/>
  <c r="E106" i="133" s="1"/>
  <c r="E107" i="133" l="1"/>
  <c r="G132" i="133" l="1"/>
  <c r="E132" i="133"/>
  <c r="E114" i="133"/>
  <c r="G133" i="133" s="1"/>
  <c r="E133" i="133" l="1"/>
  <c r="E134" i="133" s="1"/>
  <c r="E119" i="133" s="1"/>
  <c r="E120" i="133" l="1"/>
  <c r="E124" i="133" s="1"/>
  <c r="E122" i="133"/>
  <c r="E123" i="133"/>
  <c r="E125" i="133" l="1"/>
  <c r="E135" i="133" s="1"/>
  <c r="E136" i="133" s="1"/>
  <c r="G137" i="133" s="1"/>
  <c r="C8" i="139"/>
  <c r="E8" i="139" s="1"/>
  <c r="G8" i="139" s="1"/>
  <c r="H7" i="136" l="1"/>
  <c r="I7" i="136" s="1"/>
  <c r="I8" i="136" s="1"/>
  <c r="H8" i="139"/>
</calcChain>
</file>

<file path=xl/sharedStrings.xml><?xml version="1.0" encoding="utf-8"?>
<sst xmlns="http://schemas.openxmlformats.org/spreadsheetml/2006/main" count="295" uniqueCount="210">
  <si>
    <t>A</t>
  </si>
  <si>
    <t>B</t>
  </si>
  <si>
    <t>C</t>
  </si>
  <si>
    <t xml:space="preserve">D </t>
  </si>
  <si>
    <t xml:space="preserve">E </t>
  </si>
  <si>
    <t>Data de Apresentação da Proposta</t>
  </si>
  <si>
    <t>Municipio/UF</t>
  </si>
  <si>
    <t>D</t>
  </si>
  <si>
    <t>Nº de meses de execução contratual</t>
  </si>
  <si>
    <t>Item</t>
  </si>
  <si>
    <t>MÃO-DE-OBRA VINCULADA À EXECUÇÃO CONTRATUAL</t>
  </si>
  <si>
    <t>DADOS COMPLEMENTARES PARA COMPOSIÇÃO DOS CUSTOS REFERENTE Á MÃO-DE-OBRA</t>
  </si>
  <si>
    <t>Classificação Brasileira de Ocupações</t>
  </si>
  <si>
    <t xml:space="preserve">Categoria profissional (vinculada à execução contratual) </t>
  </si>
  <si>
    <t xml:space="preserve">Data base da categoria (dia/mês/ano) </t>
  </si>
  <si>
    <t>MÓDULO 1 : COMPOSIÇÃO DA REMUNERAÇÃO</t>
  </si>
  <si>
    <t>Remuneração</t>
  </si>
  <si>
    <t>%</t>
  </si>
  <si>
    <t xml:space="preserve">Valor (R$) </t>
  </si>
  <si>
    <t xml:space="preserve">A </t>
  </si>
  <si>
    <t>E</t>
  </si>
  <si>
    <t>F</t>
  </si>
  <si>
    <t>TOTAL DO MÓDULO 1</t>
  </si>
  <si>
    <t>MÓDULO 2: ENCARGOS, BENEFÍCIOS ANUAIS, MENSAIS E DIÁRIOS</t>
  </si>
  <si>
    <t>2.1</t>
  </si>
  <si>
    <t xml:space="preserve">13º salário e adicional de férias </t>
  </si>
  <si>
    <t xml:space="preserve">B </t>
  </si>
  <si>
    <t>Férias + Adicional de Férias</t>
  </si>
  <si>
    <t>TOTAL DO SUBMÓDULO 2.1</t>
  </si>
  <si>
    <t xml:space="preserve">SUBMÓDULO 2.2 - ENCARGOS PREVIDENCIÁRIOS, FGTS </t>
  </si>
  <si>
    <t>2.2</t>
  </si>
  <si>
    <t xml:space="preserve">Encargos previdenciários e FGTS </t>
  </si>
  <si>
    <t xml:space="preserve">F </t>
  </si>
  <si>
    <t>G</t>
  </si>
  <si>
    <t>H</t>
  </si>
  <si>
    <t>TOTAL DO SUBMÓDULO 2.2</t>
  </si>
  <si>
    <t xml:space="preserve">SUBMÓDULO 2.3 -BENEFÍCIOS MENSAIS E DIÁRIOS </t>
  </si>
  <si>
    <t>2.3</t>
  </si>
  <si>
    <t>Benefícios</t>
  </si>
  <si>
    <t xml:space="preserve">Vale Transporte </t>
  </si>
  <si>
    <t>TOTAL DO SUBMÓDULO 2.3</t>
  </si>
  <si>
    <t>QUADRO RESUMO DO MÓDULO 2 - ENCARGOS E BENEFÍCIOS ANUAIS, MENSAIS E DIÁRIOS</t>
  </si>
  <si>
    <t>Encargos e benefícios anuais, mensis e diários</t>
  </si>
  <si>
    <t xml:space="preserve">% </t>
  </si>
  <si>
    <t>13º Salário, Férias e Adicional de Férias</t>
  </si>
  <si>
    <t>GPS, FGTS e outras contribuições</t>
  </si>
  <si>
    <t>Benefícios Mensais e Diários</t>
  </si>
  <si>
    <t>VALOR TOTAL DO MÓDULO 2</t>
  </si>
  <si>
    <t>MÓDULO 3: PROVISÃO PARA RESCISÃO</t>
  </si>
  <si>
    <t xml:space="preserve">Provisão para rescisão </t>
  </si>
  <si>
    <t xml:space="preserve">C </t>
  </si>
  <si>
    <t>TOTAL DO MÓDULO 3</t>
  </si>
  <si>
    <t>MÓDULO 4: CUSTO DE REPOSIÇÃO DO PROFISSIONAL AUSENTE</t>
  </si>
  <si>
    <t>SUBMÓDULO 4.1 - AUSÊNCIAS LEGAIS</t>
  </si>
  <si>
    <t>4.1</t>
  </si>
  <si>
    <t>Ausências Legais</t>
  </si>
  <si>
    <t>Afastamento Maternidade</t>
  </si>
  <si>
    <t>TOTAL DO SUBMÓDULO 4.1</t>
  </si>
  <si>
    <t>SUBMÓDULO 4.2 - INTRAJORNADA</t>
  </si>
  <si>
    <t>4.2</t>
  </si>
  <si>
    <t>Intrajornada</t>
  </si>
  <si>
    <t xml:space="preserve">Intervalo para repouso ou alimentação </t>
  </si>
  <si>
    <t>TOTAL DO SUBMÓDULO 4.2</t>
  </si>
  <si>
    <t>QUADRO RESUMO DO MÓDULO 4 - CUSTO DE REPOSIÇÃO DO PROFISSIONAL AUSENTE</t>
  </si>
  <si>
    <t>Custo de reposição do profissional ausente</t>
  </si>
  <si>
    <t>TOTAL DO MÓDULO 4</t>
  </si>
  <si>
    <t>MÓDULO 5: INSUMOS DIVERSOS</t>
  </si>
  <si>
    <t>INSUMOS DIVERSOS</t>
  </si>
  <si>
    <t>TOTAL DOS INSUMOS DIVERSOS</t>
  </si>
  <si>
    <t>MÓDULO 6: CUSTOS INDIRETOS, TRIBUTOS E LUCRO</t>
  </si>
  <si>
    <t>Custos Indiretos</t>
  </si>
  <si>
    <t>CUSTOS INDIRETOS</t>
  </si>
  <si>
    <t>LUCRO</t>
  </si>
  <si>
    <t>TRIBUTOS</t>
  </si>
  <si>
    <t>PIS</t>
  </si>
  <si>
    <t>COFINS</t>
  </si>
  <si>
    <t>VALOR DO MÓDULO 6</t>
  </si>
  <si>
    <t>QUADRO RESUMO DO CUSTO POR EMPREGADO</t>
  </si>
  <si>
    <t>MÃO DE OBRA VINCULADA Á EXECUÇÃO CONTRATUAL (VALOR POR EMPREGADO)</t>
  </si>
  <si>
    <t xml:space="preserve">(R$) </t>
  </si>
  <si>
    <t xml:space="preserve">Módulo 1 - Composição da Remuneração </t>
  </si>
  <si>
    <t xml:space="preserve">Módulo 2 - Encargos. Benefícios Anuais, Mensais e Diários </t>
  </si>
  <si>
    <t>Módulo 3 - Provisão para Rescisão</t>
  </si>
  <si>
    <t>Módulo 4 - Custo de Reposição do Profissional Ausente</t>
  </si>
  <si>
    <t>Módulo 5 - Insumos Diversos</t>
  </si>
  <si>
    <t xml:space="preserve">Subtotal (A + B + C + D+E) </t>
  </si>
  <si>
    <t xml:space="preserve">Módulo 6 - Custos indiretos, tributos e lucro </t>
  </si>
  <si>
    <t>VALOR TOTAL POR EMPREGADO</t>
  </si>
  <si>
    <t>SUBMÓDULO 2.1 - 13º SALÁRIO, FÉRIAS E ADICIONAL DE FÉRIAS</t>
  </si>
  <si>
    <t>SAT - Riscos Ambientais de Trabalho (RAT  X FAP )</t>
  </si>
  <si>
    <t>Incidência dos encargos do submódulo 2.2 sobre o Aviso Prévio Trabalhado</t>
  </si>
  <si>
    <t>Total</t>
  </si>
  <si>
    <t>Unidade</t>
  </si>
  <si>
    <t>Identificação do Serviço</t>
  </si>
  <si>
    <t>Tipo de serviço</t>
  </si>
  <si>
    <t>Nrº</t>
  </si>
  <si>
    <t>unidade</t>
  </si>
  <si>
    <t>par</t>
  </si>
  <si>
    <t>Quantidade Anual</t>
  </si>
  <si>
    <t xml:space="preserve">ISS </t>
  </si>
  <si>
    <t xml:space="preserve">Licença paternidade </t>
  </si>
  <si>
    <t xml:space="preserve">Ausência por Acidente de trabalho </t>
  </si>
  <si>
    <t xml:space="preserve">Incidência do FGTS  sobre aviso prévio indenizado  </t>
  </si>
  <si>
    <t xml:space="preserve">INSS </t>
  </si>
  <si>
    <t xml:space="preserve">Salário Educação </t>
  </si>
  <si>
    <t xml:space="preserve">SESC/SESI </t>
  </si>
  <si>
    <t xml:space="preserve">SENAC/SENAI </t>
  </si>
  <si>
    <t xml:space="preserve">SEBRAE </t>
  </si>
  <si>
    <t>INCRA</t>
  </si>
  <si>
    <t>FGTS</t>
  </si>
  <si>
    <t>Base de Cálculo - Exceto Férias: (Módulo 1+Submódulo 2.1+Submódulo 2.2+Multa do FGTS)</t>
  </si>
  <si>
    <t>Qtd. Anual estimada</t>
  </si>
  <si>
    <t xml:space="preserve">Vale Alimentação/Refeição </t>
  </si>
  <si>
    <t xml:space="preserve">Pregão Eletrônico nº   </t>
  </si>
  <si>
    <t xml:space="preserve">13º (décimo terceiro) Salário             </t>
  </si>
  <si>
    <t>Multa do FGTS e contribuição social sobre o Aviso Prévio Indenizado</t>
  </si>
  <si>
    <t>Outros (Ausência por doença)</t>
  </si>
  <si>
    <t>Total (12 meses)</t>
  </si>
  <si>
    <t>Unid</t>
  </si>
  <si>
    <t>Valor Final</t>
  </si>
  <si>
    <t xml:space="preserve">VALOR TOTAL ANUAL DOS PRODUTOS </t>
  </si>
  <si>
    <t>Adicional de Insalubridade</t>
  </si>
  <si>
    <t>Aviso prévio indenizado  (acrescido de 3 dias do primeiro ano e 3 dias a cada ano de aviso prévio proporcional, totalizando 45 dias) - percentual relativo a composição de 60 meses "=(((1/30)*45)/60)*5%"</t>
  </si>
  <si>
    <t>Aviso prévio trabalhado. Redução de 7 dias ou 2 horas por dia  (acrescido de 3 dias do primeiro ano e 3 dias a cada ano de aviso prévio proporcional, totalizando 22 dias) - percentual relativo a composição de 60 meses "=(22/30)/60"</t>
  </si>
  <si>
    <t xml:space="preserve">Multa do FGTS sobre aviso prévio trabalhado e indenizado </t>
  </si>
  <si>
    <t>Férias (Custos com 13º, férias e 1/3 de férias do substituto)</t>
  </si>
  <si>
    <t>RESUMO - PLANILHA DE CUSTOS E FORMAÇÃO DE PREÇOS</t>
  </si>
  <si>
    <t>Tipo de serviço (A)</t>
  </si>
  <si>
    <t>Jornada de trabalho</t>
  </si>
  <si>
    <t>Valor Estimado por empregado (B)</t>
  </si>
  <si>
    <t>Qtde de empregados por posto(C )</t>
  </si>
  <si>
    <r>
      <t>Valor Estimado por posto (D) = (B x C)</t>
    </r>
    <r>
      <rPr>
        <b/>
        <sz val="14"/>
        <rFont val="Garamond"/>
        <family val="1"/>
      </rPr>
      <t>*</t>
    </r>
  </si>
  <si>
    <t>Qtde de postos
(E)</t>
  </si>
  <si>
    <t>Valor total  do serviço mensal (F) = (D x E)</t>
  </si>
  <si>
    <t>Valor total  do serviço p/12 meses: (G) = (Fx12)</t>
  </si>
  <si>
    <t>8hs/dia</t>
  </si>
  <si>
    <t xml:space="preserve">
</t>
  </si>
  <si>
    <t>ITEM</t>
  </si>
  <si>
    <t>DISCRIMINAÇÃO</t>
  </si>
  <si>
    <t>UNIDADE</t>
  </si>
  <si>
    <t>Nº DE MESES</t>
  </si>
  <si>
    <t>Nº DE POSTOS/MÊS</t>
  </si>
  <si>
    <t>QUANT.</t>
  </si>
  <si>
    <t>TOTAL GERAL:</t>
  </si>
  <si>
    <t>posto/mês</t>
  </si>
  <si>
    <t xml:space="preserve">PLANILHA DE CUSTOS E FORMAÇÃO DE PREÇOS </t>
  </si>
  <si>
    <t>DISCRIMINAÇÃO DOS SERVIÇOS (dados referentes à contratação)</t>
  </si>
  <si>
    <t>Ano Acordo, Convenção ou Dissidio Coletivo</t>
  </si>
  <si>
    <t>12 (doze) meses</t>
  </si>
  <si>
    <t>Posto de serviço</t>
  </si>
  <si>
    <t>Unidade de Medida</t>
  </si>
  <si>
    <t>Uniformes</t>
  </si>
  <si>
    <t>João Pessoa/PB</t>
  </si>
  <si>
    <t xml:space="preserve">Quantidade total a contratar </t>
  </si>
  <si>
    <t>SERVIÇOS DE COPEIRAGEM</t>
  </si>
  <si>
    <t>5134-25</t>
  </si>
  <si>
    <t>Copeiro</t>
  </si>
  <si>
    <t>Plano odontologico</t>
  </si>
  <si>
    <t>CCT</t>
  </si>
  <si>
    <t>Calça em  Material: Oxford , Modelo: Social , Tipo
Bolso: Dianteiro Tipo Faca , Tamanho: Sob Medida , Cor: Preta ,
Quantidade Bolsos: 2 Dianteiros , Aplicação: Uniforme</t>
  </si>
  <si>
    <t>Custo unitário ( mediana)</t>
  </si>
  <si>
    <t>CUSTO UNITARIO MENSAL</t>
  </si>
  <si>
    <t>CUSTO UNITARIO ANUAL</t>
  </si>
  <si>
    <t>Avental Material: Courvim, Branca , com Tiras De Amarrar Fixas, com logo marca da empresa da empresa contratada</t>
  </si>
  <si>
    <t>Valor Unitário
(mediana)</t>
  </si>
  <si>
    <t>Luva Proteção de Algodão do tipo térmica , Tamanho: 40 X 18 Cm na cor preta</t>
  </si>
  <si>
    <t>caixa</t>
  </si>
  <si>
    <t>CUSTO MENSAL</t>
  </si>
  <si>
    <t>Caixa de  touca com 100 unidades do tipo descartavel matrial TNT na cor branca</t>
  </si>
  <si>
    <t>Meia Vestuário na Cor a definir e Tamanho: Sob Medida.</t>
  </si>
  <si>
    <t>Sapato de microfibra de alta resistência com sola de poliuretano BI densidade, cano curto , com forro e solado antiderrapante, sob medida e cor a definir.</t>
  </si>
  <si>
    <t>Seguro de Vida</t>
  </si>
  <si>
    <t>Auxilio Funeral</t>
  </si>
  <si>
    <t>6.00</t>
  </si>
  <si>
    <t>Programa de assistência e cuidado pessoal</t>
  </si>
  <si>
    <t>DESCRIÇÃO</t>
  </si>
  <si>
    <t>VALOR</t>
  </si>
  <si>
    <t>OBSERVAÇÃO</t>
  </si>
  <si>
    <t>Valor unitário da cafeteira</t>
  </si>
  <si>
    <t>Quantidade</t>
  </si>
  <si>
    <t>Valor total do investimento</t>
  </si>
  <si>
    <t>Custo mensal amortizado</t>
  </si>
  <si>
    <t>Mediana da pesquisa (Compras.gov)</t>
  </si>
  <si>
    <t>Por posto de trabalho</t>
  </si>
  <si>
    <t>Valor unitário × quantidade</t>
  </si>
  <si>
    <t>Critério técnico (uso contínuo)</t>
  </si>
  <si>
    <t>Vida útil estimada ( meses)</t>
  </si>
  <si>
    <t>Para fins de composição da planilha de custos, adotou-se vida útil de 36 meses para o equipamento (cafeteira industrial), considerando as condições de uso contínuo no ambiente operacional da contratação, bem como a necessidade de equilíbrio entre a estimativa de custos e a realidade de mercado.Ressalta-se que não se adotou a vida útil fiscal prevista em normativos tributários, por não refletir a dinâmica de utilização do equipamento em contratos administrativos,o no sentido de que os parâmetros adotados devem representar a realidade da execução contratual.</t>
  </si>
  <si>
    <t xml:space="preserve"> EPIs</t>
  </si>
  <si>
    <t>Equipamentos - amortização( mensal)</t>
  </si>
  <si>
    <t>2026 - PB000032/2026 - SINTEGxSEAC</t>
  </si>
  <si>
    <t>Carga Horária</t>
  </si>
  <si>
    <t>Auxiliar de Serviços de Copa - Copeiro</t>
  </si>
  <si>
    <t>Salário normativo da categoria profissional ( CCT)</t>
  </si>
  <si>
    <t xml:space="preserve">Salário proposto para contratação </t>
  </si>
  <si>
    <t>Total Mensal</t>
  </si>
  <si>
    <t>CALCULO AMORTIZAÇÃO</t>
  </si>
  <si>
    <t>Camisa tipo Jaleco em Material Oxford , Curta , com  Manga Curta ,
Quantidade Botões com 5 unidades,com duas unidades de bolsos inferiores, Tamanho: Sob Medida , Cor: Variada , Tipo de Gola Em "V" , Posição Bolsos: Frontais Inferiores , Tipo Abertura: Frontalcom Logomarca da empresa CONTRATADA.</t>
  </si>
  <si>
    <t>UNIFORME - AUXILIAR DE SERVIÇOS DE COPA - COPEIRO(A)</t>
  </si>
  <si>
    <t>EQUIPAMENTOS DE PROTEÇÃO INDIVIDUAL – EPIs</t>
  </si>
  <si>
    <t>RELAÇÃO EQUIPAMENTO OPERACIONAL</t>
  </si>
  <si>
    <t>Cafeteira Elétrica em material de Aço Inoxidável ,Industrial , com capacidade de 6 L, Voltagem: 110V/220 V , com  1 Depósito, Pingadeira, Base, Termostato , Potência: 1.300 -  Amortização</t>
  </si>
  <si>
    <t>903,00÷ 60</t>
  </si>
  <si>
    <t>Processo nº 59512.000474/2026-71</t>
  </si>
  <si>
    <t>Processo Nº 59512.000474/2026-71</t>
  </si>
  <si>
    <t xml:space="preserve"> EPIs - 13ª SR - Auxiliar de Serviços de Copa - Copeiro</t>
  </si>
  <si>
    <t>EQUIPAMENTO OPERACIONAL - Auxiliar de Serviços de Copa - Copeiro</t>
  </si>
  <si>
    <r>
      <t>Objeto:prestação de serviços continuados de copeiragem, em regime de dedicação exclusiva de mão de obra, com fornecimento de uniformes, equipamentos de proteção individual – EPIs e equipamento operacional necessários à execução dos serviços a serem realizados nas dependências da 13ª Superintendência Regional da Codevasf, em João Pessoa/PB</t>
    </r>
    <r>
      <rPr>
        <b/>
        <sz val="12"/>
        <rFont val="Times New Roman"/>
        <charset val="134"/>
      </rPr>
      <t>.</t>
    </r>
  </si>
  <si>
    <t>Salário Base  (pesquisa salarial regional João Pessoa/PB – Portal Salário/CAGED)</t>
  </si>
  <si>
    <t>40 horas/semanais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</si>
</sst>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_(* #,##0.00_);_(* \(#,##0.00\);_(* \-??_);_(@_)"/>
    <numFmt numFmtId="167" formatCode="0.000"/>
    <numFmt numFmtId="168" formatCode="&quot;R$ &quot;#,##0_);[Red]\(&quot;R$ &quot;#,##0\)"/>
    <numFmt numFmtId="169" formatCode="&quot;R$&quot;\ #,##0.00"/>
    <numFmt numFmtId="170" formatCode="_-* #,##0.0000_-;\-* #,##0.0000_-;_-* &quot;-&quot;??_-;_-@_-"/>
  </numFmts>
  <fonts count="6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Bookman Old Style"/>
      <family val="1"/>
    </font>
    <font>
      <b/>
      <sz val="12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0"/>
      <name val="Cambria"/>
      <family val="1"/>
      <scheme val="maj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mbria"/>
      <family val="1"/>
    </font>
    <font>
      <sz val="11"/>
      <name val="Cambria"/>
      <family val="1"/>
    </font>
    <font>
      <sz val="11"/>
      <color rgb="FFFF0000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0"/>
      <color rgb="FF000000"/>
      <name val="Calibri"/>
      <family val="2"/>
    </font>
    <font>
      <sz val="11"/>
      <color indexed="8"/>
      <name val="Ecofont_Spranq_eco_Sans"/>
      <family val="2"/>
    </font>
    <font>
      <sz val="11"/>
      <name val="Ecofont Vera Sans"/>
    </font>
    <font>
      <b/>
      <sz val="11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rgb="FFFF0000"/>
      <name val="Cambria"/>
      <family val="1"/>
      <scheme val="maj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0"/>
      <name val="Arial"/>
      <family val="2"/>
    </font>
    <font>
      <b/>
      <sz val="10"/>
      <name val="Garamond"/>
      <family val="1"/>
    </font>
    <font>
      <b/>
      <sz val="14"/>
      <name val="Garamond"/>
      <family val="1"/>
    </font>
    <font>
      <sz val="10"/>
      <name val="Garamond"/>
      <family val="1"/>
    </font>
    <font>
      <sz val="9"/>
      <name val="Garamond"/>
      <family val="1"/>
    </font>
    <font>
      <b/>
      <sz val="9"/>
      <name val="Garamond"/>
      <family val="1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b/>
      <sz val="8"/>
      <name val="Times New Roman"/>
      <charset val="134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Ecofont Vera Sans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6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6" fillId="16" borderId="1" applyNumberFormat="0" applyAlignment="0" applyProtection="0"/>
    <xf numFmtId="0" fontId="7" fillId="0" borderId="0"/>
    <xf numFmtId="0" fontId="2" fillId="17" borderId="2" applyNumberFormat="0" applyAlignment="0" applyProtection="0"/>
    <xf numFmtId="0" fontId="2" fillId="17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44" fontId="21" fillId="0" borderId="0" applyFont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164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3" borderId="4" applyNumberFormat="0" applyFont="0" applyAlignment="0" applyProtection="0"/>
    <xf numFmtId="0" fontId="3" fillId="23" borderId="4" applyNumberFormat="0" applyFont="0" applyAlignment="0" applyProtection="0"/>
    <xf numFmtId="9" fontId="2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43" fontId="22" fillId="0" borderId="0" applyFont="0" applyFill="0" applyBorder="0" applyAlignment="0" applyProtection="0"/>
    <xf numFmtId="0" fontId="22" fillId="0" borderId="0"/>
    <xf numFmtId="164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</cellStyleXfs>
  <cellXfs count="277">
    <xf numFmtId="0" fontId="0" fillId="0" borderId="0" xfId="0"/>
    <xf numFmtId="0" fontId="25" fillId="24" borderId="0" xfId="0" applyFont="1" applyFill="1"/>
    <xf numFmtId="0" fontId="25" fillId="24" borderId="0" xfId="0" applyFont="1" applyFill="1" applyAlignment="1">
      <alignment horizontal="center" vertical="center"/>
    </xf>
    <xf numFmtId="0" fontId="26" fillId="24" borderId="0" xfId="0" applyFont="1" applyFill="1" applyAlignment="1">
      <alignment vertical="center"/>
    </xf>
    <xf numFmtId="0" fontId="26" fillId="24" borderId="0" xfId="0" applyFont="1" applyFill="1"/>
    <xf numFmtId="0" fontId="25" fillId="24" borderId="0" xfId="0" applyFont="1" applyFill="1" applyAlignment="1">
      <alignment vertical="center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10" fontId="26" fillId="25" borderId="12" xfId="0" applyNumberFormat="1" applyFont="1" applyFill="1" applyBorder="1" applyAlignment="1">
      <alignment horizontal="center" vertical="center" wrapText="1"/>
    </xf>
    <xf numFmtId="10" fontId="26" fillId="24" borderId="0" xfId="0" applyNumberFormat="1" applyFont="1" applyFill="1" applyAlignment="1">
      <alignment horizontal="center" vertical="center" wrapText="1"/>
    </xf>
    <xf numFmtId="2" fontId="26" fillId="24" borderId="0" xfId="0" applyNumberFormat="1" applyFont="1" applyFill="1" applyAlignment="1">
      <alignment horizontal="right" vertical="center" wrapText="1"/>
    </xf>
    <xf numFmtId="2" fontId="25" fillId="24" borderId="15" xfId="0" applyNumberFormat="1" applyFont="1" applyFill="1" applyBorder="1" applyAlignment="1">
      <alignment horizontal="right" vertical="center" wrapText="1"/>
    </xf>
    <xf numFmtId="4" fontId="26" fillId="25" borderId="15" xfId="0" applyNumberFormat="1" applyFont="1" applyFill="1" applyBorder="1" applyAlignment="1">
      <alignment horizontal="right" vertical="center" wrapText="1"/>
    </xf>
    <xf numFmtId="43" fontId="25" fillId="24" borderId="15" xfId="121" applyFont="1" applyFill="1" applyBorder="1" applyAlignment="1">
      <alignment horizontal="right" vertical="center" wrapText="1"/>
    </xf>
    <xf numFmtId="4" fontId="26" fillId="25" borderId="15" xfId="82" applyNumberFormat="1" applyFont="1" applyFill="1" applyBorder="1" applyAlignment="1">
      <alignment horizontal="right" vertical="center" wrapText="1"/>
    </xf>
    <xf numFmtId="43" fontId="26" fillId="25" borderId="15" xfId="121" applyFont="1" applyFill="1" applyBorder="1" applyAlignment="1">
      <alignment horizontal="right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vertical="center" wrapText="1"/>
    </xf>
    <xf numFmtId="0" fontId="26" fillId="25" borderId="16" xfId="0" applyFont="1" applyFill="1" applyBorder="1" applyAlignment="1">
      <alignment horizontal="center" vertical="center" wrapText="1"/>
    </xf>
    <xf numFmtId="10" fontId="25" fillId="24" borderId="15" xfId="82" applyNumberFormat="1" applyFont="1" applyFill="1" applyBorder="1" applyAlignment="1">
      <alignment horizontal="center" vertical="center" wrapText="1"/>
    </xf>
    <xf numFmtId="10" fontId="26" fillId="25" borderId="15" xfId="82" applyNumberFormat="1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/>
    </xf>
    <xf numFmtId="0" fontId="26" fillId="24" borderId="22" xfId="0" applyFont="1" applyFill="1" applyBorder="1" applyAlignment="1">
      <alignment vertical="center" wrapText="1"/>
    </xf>
    <xf numFmtId="0" fontId="26" fillId="24" borderId="13" xfId="0" applyFont="1" applyFill="1" applyBorder="1" applyAlignment="1">
      <alignment vertical="center" wrapText="1"/>
    </xf>
    <xf numFmtId="4" fontId="25" fillId="24" borderId="15" xfId="82" applyNumberFormat="1" applyFont="1" applyFill="1" applyBorder="1" applyAlignment="1">
      <alignment horizontal="center" vertical="center" wrapText="1"/>
    </xf>
    <xf numFmtId="0" fontId="29" fillId="0" borderId="0" xfId="0" applyFont="1"/>
    <xf numFmtId="0" fontId="25" fillId="24" borderId="26" xfId="0" applyFont="1" applyFill="1" applyBorder="1" applyAlignment="1">
      <alignment horizontal="center" vertical="center" wrapText="1"/>
    </xf>
    <xf numFmtId="0" fontId="25" fillId="24" borderId="29" xfId="0" applyFont="1" applyFill="1" applyBorder="1" applyAlignment="1">
      <alignment horizontal="center" vertical="center"/>
    </xf>
    <xf numFmtId="10" fontId="25" fillId="24" borderId="27" xfId="82" applyNumberFormat="1" applyFont="1" applyFill="1" applyBorder="1" applyAlignment="1">
      <alignment horizontal="center" vertical="center" wrapText="1"/>
    </xf>
    <xf numFmtId="2" fontId="25" fillId="24" borderId="15" xfId="0" applyNumberFormat="1" applyFont="1" applyFill="1" applyBorder="1" applyAlignment="1">
      <alignment vertical="center"/>
    </xf>
    <xf numFmtId="0" fontId="26" fillId="25" borderId="18" xfId="0" applyFont="1" applyFill="1" applyBorder="1" applyAlignment="1">
      <alignment horizontal="center" vertical="center" wrapText="1"/>
    </xf>
    <xf numFmtId="0" fontId="32" fillId="24" borderId="31" xfId="0" applyFont="1" applyFill="1" applyBorder="1" applyAlignment="1">
      <alignment horizontal="left" vertical="center" wrapText="1"/>
    </xf>
    <xf numFmtId="0" fontId="33" fillId="24" borderId="0" xfId="0" applyFont="1" applyFill="1"/>
    <xf numFmtId="10" fontId="33" fillId="24" borderId="0" xfId="0" applyNumberFormat="1" applyFont="1" applyFill="1"/>
    <xf numFmtId="0" fontId="26" fillId="24" borderId="0" xfId="0" applyFont="1" applyFill="1" applyBorder="1" applyAlignment="1">
      <alignment horizontal="center" vertical="center" wrapText="1"/>
    </xf>
    <xf numFmtId="2" fontId="26" fillId="24" borderId="0" xfId="0" applyNumberFormat="1" applyFont="1" applyFill="1" applyBorder="1" applyAlignment="1">
      <alignment horizontal="center" vertical="center" wrapText="1"/>
    </xf>
    <xf numFmtId="0" fontId="25" fillId="0" borderId="32" xfId="141" applyFont="1" applyBorder="1" applyAlignment="1">
      <alignment horizontal="center" vertical="center" wrapText="1"/>
    </xf>
    <xf numFmtId="0" fontId="38" fillId="0" borderId="32" xfId="72" applyFont="1" applyBorder="1" applyAlignment="1">
      <alignment horizontal="center" vertical="center"/>
    </xf>
    <xf numFmtId="164" fontId="38" fillId="26" borderId="32" xfId="64" applyNumberFormat="1" applyFont="1" applyFill="1" applyBorder="1" applyAlignment="1">
      <alignment horizontal="center" vertical="center"/>
    </xf>
    <xf numFmtId="164" fontId="25" fillId="0" borderId="32" xfId="64" applyNumberFormat="1" applyFont="1" applyFill="1" applyBorder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vertical="center"/>
    </xf>
    <xf numFmtId="0" fontId="40" fillId="24" borderId="0" xfId="0" applyFont="1" applyFill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25" fillId="24" borderId="36" xfId="0" applyFont="1" applyFill="1" applyBorder="1" applyAlignment="1">
      <alignment horizontal="center" vertical="center" wrapText="1"/>
    </xf>
    <xf numFmtId="43" fontId="25" fillId="24" borderId="30" xfId="121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horizontal="center" vertical="center" wrapText="1"/>
    </xf>
    <xf numFmtId="0" fontId="25" fillId="24" borderId="30" xfId="0" applyFont="1" applyFill="1" applyBorder="1" applyAlignment="1">
      <alignment horizontal="left" vertical="center" wrapText="1"/>
    </xf>
    <xf numFmtId="0" fontId="26" fillId="25" borderId="30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 wrapText="1"/>
    </xf>
    <xf numFmtId="0" fontId="26" fillId="25" borderId="32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wrapText="1"/>
    </xf>
    <xf numFmtId="0" fontId="26" fillId="25" borderId="15" xfId="0" applyFont="1" applyFill="1" applyBorder="1" applyAlignment="1">
      <alignment horizontal="center" vertical="center" wrapText="1"/>
    </xf>
    <xf numFmtId="0" fontId="26" fillId="24" borderId="15" xfId="0" applyFont="1" applyFill="1" applyBorder="1" applyAlignment="1">
      <alignment horizontal="center" vertical="center" wrapText="1"/>
    </xf>
    <xf numFmtId="43" fontId="25" fillId="24" borderId="16" xfId="121" applyFont="1" applyFill="1" applyBorder="1" applyAlignment="1">
      <alignment horizontal="right" vertical="center" wrapText="1"/>
    </xf>
    <xf numFmtId="43" fontId="26" fillId="25" borderId="32" xfId="121" applyFont="1" applyFill="1" applyBorder="1" applyAlignment="1">
      <alignment horizontal="right" vertical="center" wrapText="1"/>
    </xf>
    <xf numFmtId="43" fontId="26" fillId="24" borderId="0" xfId="121" applyFont="1" applyFill="1" applyBorder="1" applyAlignment="1">
      <alignment horizontal="right" vertical="center" wrapText="1"/>
    </xf>
    <xf numFmtId="10" fontId="27" fillId="24" borderId="0" xfId="0" applyNumberFormat="1" applyFont="1" applyFill="1" applyAlignment="1">
      <alignment vertical="center"/>
    </xf>
    <xf numFmtId="4" fontId="25" fillId="24" borderId="15" xfId="0" applyNumberFormat="1" applyFont="1" applyFill="1" applyBorder="1" applyAlignment="1">
      <alignment vertical="center" wrapText="1"/>
    </xf>
    <xf numFmtId="4" fontId="25" fillId="24" borderId="15" xfId="0" applyNumberFormat="1" applyFont="1" applyFill="1" applyBorder="1" applyAlignment="1">
      <alignment horizontal="right" vertical="center" wrapText="1"/>
    </xf>
    <xf numFmtId="4" fontId="25" fillId="24" borderId="0" xfId="0" applyNumberFormat="1" applyFont="1" applyFill="1" applyAlignment="1">
      <alignment vertical="center"/>
    </xf>
    <xf numFmtId="9" fontId="25" fillId="24" borderId="37" xfId="82" applyFont="1" applyFill="1" applyBorder="1" applyAlignment="1">
      <alignment horizontal="center" vertical="center" wrapText="1"/>
    </xf>
    <xf numFmtId="10" fontId="25" fillId="24" borderId="15" xfId="0" applyNumberFormat="1" applyFont="1" applyFill="1" applyBorder="1" applyAlignment="1">
      <alignment horizontal="center" vertical="center" wrapText="1"/>
    </xf>
    <xf numFmtId="10" fontId="26" fillId="25" borderId="15" xfId="0" applyNumberFormat="1" applyFont="1" applyFill="1" applyBorder="1" applyAlignment="1">
      <alignment horizontal="center" vertical="center"/>
    </xf>
    <xf numFmtId="10" fontId="26" fillId="24" borderId="0" xfId="0" applyNumberFormat="1" applyFont="1" applyFill="1" applyAlignment="1">
      <alignment horizontal="center" vertical="center"/>
    </xf>
    <xf numFmtId="10" fontId="25" fillId="24" borderId="0" xfId="0" applyNumberFormat="1" applyFont="1" applyFill="1" applyAlignment="1">
      <alignment horizontal="center" vertical="center"/>
    </xf>
    <xf numFmtId="43" fontId="26" fillId="28" borderId="15" xfId="0" applyNumberFormat="1" applyFont="1" applyFill="1" applyBorder="1" applyAlignment="1">
      <alignment horizontal="left" vertical="center"/>
    </xf>
    <xf numFmtId="0" fontId="25" fillId="24" borderId="32" xfId="121" applyNumberFormat="1" applyFont="1" applyFill="1" applyBorder="1" applyAlignment="1" applyProtection="1">
      <alignment horizontal="center" vertical="center"/>
    </xf>
    <xf numFmtId="0" fontId="39" fillId="0" borderId="0" xfId="0" applyFont="1" applyAlignment="1"/>
    <xf numFmtId="0" fontId="25" fillId="24" borderId="32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 wrapText="1"/>
    </xf>
    <xf numFmtId="10" fontId="25" fillId="31" borderId="15" xfId="82" applyNumberFormat="1" applyFont="1" applyFill="1" applyBorder="1" applyAlignment="1">
      <alignment horizontal="center" vertical="center" wrapText="1"/>
    </xf>
    <xf numFmtId="43" fontId="25" fillId="31" borderId="15" xfId="121" applyFont="1" applyFill="1" applyBorder="1" applyAlignment="1">
      <alignment horizontal="right" vertical="center" wrapText="1"/>
    </xf>
    <xf numFmtId="0" fontId="38" fillId="31" borderId="32" xfId="0" applyFont="1" applyFill="1" applyBorder="1" applyAlignment="1">
      <alignment horizontal="center" vertical="center" wrapText="1"/>
    </xf>
    <xf numFmtId="0" fontId="38" fillId="30" borderId="32" xfId="0" applyFont="1" applyFill="1" applyBorder="1" applyAlignment="1">
      <alignment horizontal="justify" vertical="center" wrapText="1"/>
    </xf>
    <xf numFmtId="0" fontId="26" fillId="25" borderId="32" xfId="0" applyFont="1" applyFill="1" applyBorder="1" applyAlignment="1">
      <alignment horizontal="center" vertical="center" wrapText="1"/>
    </xf>
    <xf numFmtId="0" fontId="39" fillId="0" borderId="32" xfId="0" applyFont="1" applyBorder="1" applyAlignment="1">
      <alignment vertical="center" wrapText="1"/>
    </xf>
    <xf numFmtId="44" fontId="39" fillId="24" borderId="32" xfId="0" applyNumberFormat="1" applyFont="1" applyFill="1" applyBorder="1" applyAlignment="1">
      <alignment horizontal="center" vertical="center"/>
    </xf>
    <xf numFmtId="44" fontId="39" fillId="24" borderId="0" xfId="0" applyNumberFormat="1" applyFont="1" applyFill="1"/>
    <xf numFmtId="0" fontId="39" fillId="24" borderId="0" xfId="0" applyFont="1" applyFill="1"/>
    <xf numFmtId="44" fontId="39" fillId="32" borderId="32" xfId="0" applyNumberFormat="1" applyFont="1" applyFill="1" applyBorder="1" applyAlignment="1">
      <alignment horizontal="center" vertical="center"/>
    </xf>
    <xf numFmtId="0" fontId="39" fillId="24" borderId="0" xfId="0" applyFont="1" applyFill="1" applyAlignment="1"/>
    <xf numFmtId="0" fontId="39" fillId="24" borderId="0" xfId="0" applyFont="1" applyFill="1" applyAlignment="1">
      <alignment vertical="center"/>
    </xf>
    <xf numFmtId="0" fontId="37" fillId="24" borderId="0" xfId="0" applyFont="1" applyFill="1" applyAlignment="1">
      <alignment horizontal="left"/>
    </xf>
    <xf numFmtId="0" fontId="39" fillId="24" borderId="0" xfId="0" applyFont="1" applyFill="1" applyAlignment="1">
      <alignment vertical="center" wrapText="1"/>
    </xf>
    <xf numFmtId="0" fontId="0" fillId="24" borderId="0" xfId="0" applyFill="1"/>
    <xf numFmtId="0" fontId="34" fillId="24" borderId="0" xfId="0" applyFont="1" applyFill="1" applyAlignment="1">
      <alignment horizontal="center" wrapText="1"/>
    </xf>
    <xf numFmtId="0" fontId="37" fillId="25" borderId="32" xfId="0" applyFont="1" applyFill="1" applyBorder="1" applyAlignment="1">
      <alignment horizontal="center" vertical="center"/>
    </xf>
    <xf numFmtId="0" fontId="37" fillId="25" borderId="32" xfId="0" applyFont="1" applyFill="1" applyBorder="1" applyAlignment="1">
      <alignment horizontal="center" vertical="center" wrapText="1"/>
    </xf>
    <xf numFmtId="0" fontId="36" fillId="24" borderId="0" xfId="141" applyFont="1" applyFill="1" applyAlignment="1">
      <alignment horizontal="center" vertical="center" wrapText="1"/>
    </xf>
    <xf numFmtId="164" fontId="36" fillId="24" borderId="0" xfId="64" applyNumberFormat="1" applyFont="1" applyFill="1" applyBorder="1" applyAlignment="1">
      <alignment horizontal="center" vertical="center"/>
    </xf>
    <xf numFmtId="0" fontId="45" fillId="24" borderId="0" xfId="0" applyFont="1" applyFill="1" applyAlignment="1">
      <alignment vertical="center" wrapText="1"/>
    </xf>
    <xf numFmtId="0" fontId="0" fillId="24" borderId="0" xfId="0" applyFill="1" applyAlignment="1">
      <alignment horizontal="left" vertical="center" wrapText="1" indent="1"/>
    </xf>
    <xf numFmtId="0" fontId="44" fillId="24" borderId="0" xfId="0" applyFont="1" applyFill="1" applyAlignment="1">
      <alignment horizontal="left" vertical="center" wrapText="1" indent="1"/>
    </xf>
    <xf numFmtId="44" fontId="40" fillId="25" borderId="32" xfId="0" applyNumberFormat="1" applyFont="1" applyFill="1" applyBorder="1" applyAlignment="1">
      <alignment horizontal="center" vertical="center"/>
    </xf>
    <xf numFmtId="0" fontId="27" fillId="24" borderId="0" xfId="0" applyFont="1" applyFill="1"/>
    <xf numFmtId="43" fontId="33" fillId="24" borderId="0" xfId="0" applyNumberFormat="1" applyFont="1" applyFill="1"/>
    <xf numFmtId="0" fontId="27" fillId="24" borderId="0" xfId="0" applyFont="1" applyFill="1" applyAlignment="1">
      <alignment vertical="center"/>
    </xf>
    <xf numFmtId="43" fontId="27" fillId="24" borderId="0" xfId="0" applyNumberFormat="1" applyFont="1" applyFill="1" applyAlignment="1">
      <alignment vertical="center"/>
    </xf>
    <xf numFmtId="44" fontId="33" fillId="24" borderId="0" xfId="0" applyNumberFormat="1" applyFont="1" applyFill="1"/>
    <xf numFmtId="0" fontId="33" fillId="24" borderId="0" xfId="0" applyFont="1" applyFill="1" applyAlignment="1">
      <alignment vertical="center"/>
    </xf>
    <xf numFmtId="0" fontId="46" fillId="24" borderId="0" xfId="0" applyFont="1" applyFill="1"/>
    <xf numFmtId="0" fontId="43" fillId="24" borderId="0" xfId="0" applyFont="1" applyFill="1"/>
    <xf numFmtId="0" fontId="25" fillId="24" borderId="15" xfId="0" applyFont="1" applyFill="1" applyBorder="1" applyAlignment="1">
      <alignment horizontal="center" vertical="center" wrapText="1"/>
    </xf>
    <xf numFmtId="0" fontId="49" fillId="0" borderId="38" xfId="72" applyFont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47" fillId="0" borderId="38" xfId="72" applyFont="1" applyBorder="1" applyAlignment="1">
      <alignment horizontal="center" vertical="center" wrapText="1"/>
    </xf>
    <xf numFmtId="43" fontId="47" fillId="30" borderId="38" xfId="121" applyFont="1" applyFill="1" applyBorder="1" applyAlignment="1">
      <alignment vertical="center"/>
    </xf>
    <xf numFmtId="43" fontId="47" fillId="30" borderId="38" xfId="121" applyNumberFormat="1" applyFont="1" applyFill="1" applyBorder="1" applyAlignment="1">
      <alignment vertical="center"/>
    </xf>
    <xf numFmtId="43" fontId="47" fillId="30" borderId="38" xfId="121" applyNumberFormat="1" applyFont="1" applyFill="1" applyBorder="1" applyAlignment="1">
      <alignment horizontal="right" vertical="center"/>
    </xf>
    <xf numFmtId="0" fontId="54" fillId="24" borderId="0" xfId="0" applyFont="1" applyFill="1" applyAlignment="1">
      <alignment vertical="center"/>
    </xf>
    <xf numFmtId="0" fontId="55" fillId="24" borderId="23" xfId="0" applyFont="1" applyFill="1" applyBorder="1" applyAlignment="1">
      <alignment horizontal="center" vertical="center"/>
    </xf>
    <xf numFmtId="0" fontId="54" fillId="24" borderId="41" xfId="0" applyFont="1" applyFill="1" applyBorder="1" applyAlignment="1">
      <alignment horizontal="center" vertical="center"/>
    </xf>
    <xf numFmtId="0" fontId="55" fillId="29" borderId="32" xfId="0" applyFont="1" applyFill="1" applyBorder="1" applyAlignment="1">
      <alignment vertical="center"/>
    </xf>
    <xf numFmtId="0" fontId="54" fillId="24" borderId="50" xfId="0" applyFont="1" applyFill="1" applyBorder="1" applyAlignment="1">
      <alignment horizontal="center" vertical="center" wrapText="1"/>
    </xf>
    <xf numFmtId="0" fontId="54" fillId="24" borderId="51" xfId="0" applyFont="1" applyFill="1" applyBorder="1" applyAlignment="1">
      <alignment horizontal="center" vertical="center"/>
    </xf>
    <xf numFmtId="4" fontId="54" fillId="24" borderId="51" xfId="0" applyNumberFormat="1" applyFont="1" applyFill="1" applyBorder="1" applyAlignment="1">
      <alignment horizontal="center" vertical="center"/>
    </xf>
    <xf numFmtId="0" fontId="54" fillId="24" borderId="0" xfId="0" applyFont="1" applyFill="1" applyAlignment="1">
      <alignment horizontal="center" vertical="center"/>
    </xf>
    <xf numFmtId="169" fontId="54" fillId="24" borderId="0" xfId="0" applyNumberFormat="1" applyFont="1" applyFill="1" applyAlignment="1">
      <alignment horizontal="center" vertical="center"/>
    </xf>
    <xf numFmtId="0" fontId="54" fillId="24" borderId="32" xfId="0" applyFont="1" applyFill="1" applyBorder="1" applyAlignment="1">
      <alignment horizontal="center" vertical="center" wrapText="1"/>
    </xf>
    <xf numFmtId="0" fontId="54" fillId="24" borderId="32" xfId="0" applyFont="1" applyFill="1" applyBorder="1" applyAlignment="1">
      <alignment horizontal="center" vertical="center"/>
    </xf>
    <xf numFmtId="4" fontId="54" fillId="24" borderId="32" xfId="0" applyNumberFormat="1" applyFont="1" applyFill="1" applyBorder="1" applyAlignment="1">
      <alignment horizontal="center" vertical="center"/>
    </xf>
    <xf numFmtId="0" fontId="54" fillId="30" borderId="32" xfId="0" applyFont="1" applyFill="1" applyBorder="1" applyAlignment="1">
      <alignment horizontal="center" vertical="center"/>
    </xf>
    <xf numFmtId="0" fontId="54" fillId="30" borderId="52" xfId="0" applyFont="1" applyFill="1" applyBorder="1" applyAlignment="1">
      <alignment horizontal="center" vertical="center"/>
    </xf>
    <xf numFmtId="4" fontId="54" fillId="30" borderId="51" xfId="0" applyNumberFormat="1" applyFont="1" applyFill="1" applyBorder="1" applyAlignment="1">
      <alignment horizontal="center" vertical="center"/>
    </xf>
    <xf numFmtId="4" fontId="54" fillId="30" borderId="51" xfId="0" applyNumberFormat="1" applyFont="1" applyFill="1" applyBorder="1" applyAlignment="1">
      <alignment horizontal="right" vertical="center"/>
    </xf>
    <xf numFmtId="44" fontId="54" fillId="30" borderId="53" xfId="0" applyNumberFormat="1" applyFont="1" applyFill="1" applyBorder="1" applyAlignment="1">
      <alignment horizontal="right" vertical="center"/>
    </xf>
    <xf numFmtId="169" fontId="55" fillId="30" borderId="40" xfId="0" applyNumberFormat="1" applyFont="1" applyFill="1" applyBorder="1" applyAlignment="1">
      <alignment horizontal="right" vertical="center" wrapText="1"/>
    </xf>
    <xf numFmtId="0" fontId="47" fillId="28" borderId="38" xfId="0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vertical="center" wrapText="1"/>
    </xf>
    <xf numFmtId="0" fontId="26" fillId="24" borderId="15" xfId="0" applyFont="1" applyFill="1" applyBorder="1" applyAlignment="1">
      <alignment horizontal="center" vertical="center" wrapText="1"/>
    </xf>
    <xf numFmtId="44" fontId="26" fillId="24" borderId="15" xfId="64" applyFont="1" applyFill="1" applyBorder="1" applyAlignment="1">
      <alignment horizontal="center" vertical="center" wrapText="1"/>
    </xf>
    <xf numFmtId="44" fontId="26" fillId="24" borderId="15" xfId="64" applyFont="1" applyFill="1" applyBorder="1" applyAlignment="1">
      <alignment horizontal="right" vertical="center" wrapText="1"/>
    </xf>
    <xf numFmtId="0" fontId="32" fillId="24" borderId="0" xfId="0" applyFont="1" applyFill="1" applyAlignment="1">
      <alignment vertical="center"/>
    </xf>
    <xf numFmtId="8" fontId="26" fillId="24" borderId="18" xfId="121" applyNumberFormat="1" applyFont="1" applyFill="1" applyBorder="1" applyAlignment="1">
      <alignment horizontal="right" vertical="center" wrapText="1"/>
    </xf>
    <xf numFmtId="0" fontId="25" fillId="0" borderId="38" xfId="141" applyFont="1" applyBorder="1" applyAlignment="1">
      <alignment horizontal="center" vertical="center" wrapText="1"/>
    </xf>
    <xf numFmtId="0" fontId="38" fillId="30" borderId="38" xfId="0" applyFont="1" applyFill="1" applyBorder="1" applyAlignment="1">
      <alignment horizontal="justify" vertical="center" wrapText="1"/>
    </xf>
    <xf numFmtId="0" fontId="38" fillId="0" borderId="38" xfId="72" applyFont="1" applyBorder="1" applyAlignment="1">
      <alignment horizontal="center" vertical="center"/>
    </xf>
    <xf numFmtId="0" fontId="38" fillId="31" borderId="38" xfId="0" applyFont="1" applyFill="1" applyBorder="1" applyAlignment="1">
      <alignment horizontal="center" vertical="center" wrapText="1"/>
    </xf>
    <xf numFmtId="164" fontId="38" fillId="26" borderId="38" xfId="64" applyNumberFormat="1" applyFont="1" applyFill="1" applyBorder="1" applyAlignment="1">
      <alignment horizontal="center" vertical="center"/>
    </xf>
    <xf numFmtId="44" fontId="35" fillId="24" borderId="0" xfId="0" applyNumberFormat="1" applyFont="1" applyFill="1"/>
    <xf numFmtId="0" fontId="39" fillId="0" borderId="32" xfId="0" applyFont="1" applyBorder="1" applyAlignment="1">
      <alignment vertical="center"/>
    </xf>
    <xf numFmtId="44" fontId="40" fillId="24" borderId="0" xfId="0" applyNumberFormat="1" applyFont="1" applyFill="1"/>
    <xf numFmtId="8" fontId="33" fillId="24" borderId="0" xfId="0" applyNumberFormat="1" applyFont="1" applyFill="1"/>
    <xf numFmtId="170" fontId="33" fillId="24" borderId="0" xfId="121" applyNumberFormat="1" applyFont="1" applyFill="1"/>
    <xf numFmtId="0" fontId="26" fillId="25" borderId="32" xfId="0" applyFont="1" applyFill="1" applyBorder="1" applyAlignment="1">
      <alignment horizontal="center" vertical="center" wrapText="1"/>
    </xf>
    <xf numFmtId="0" fontId="39" fillId="0" borderId="32" xfId="0" applyFont="1" applyBorder="1" applyAlignment="1">
      <alignment horizontal="left" vertical="center" wrapText="1"/>
    </xf>
    <xf numFmtId="0" fontId="39" fillId="24" borderId="38" xfId="0" applyFont="1" applyFill="1" applyBorder="1" applyAlignment="1"/>
    <xf numFmtId="43" fontId="39" fillId="24" borderId="38" xfId="121" applyFont="1" applyFill="1" applyBorder="1" applyAlignment="1">
      <alignment horizontal="right"/>
    </xf>
    <xf numFmtId="0" fontId="39" fillId="24" borderId="38" xfId="0" applyFont="1" applyFill="1" applyBorder="1" applyAlignment="1">
      <alignment vertical="center"/>
    </xf>
    <xf numFmtId="0" fontId="39" fillId="24" borderId="38" xfId="0" applyFont="1" applyFill="1" applyBorder="1" applyAlignment="1">
      <alignment horizontal="right"/>
    </xf>
    <xf numFmtId="0" fontId="39" fillId="24" borderId="38" xfId="0" applyFont="1" applyFill="1" applyBorder="1" applyAlignment="1">
      <alignment horizontal="center"/>
    </xf>
    <xf numFmtId="0" fontId="40" fillId="24" borderId="38" xfId="0" applyFont="1" applyFill="1" applyBorder="1" applyAlignment="1"/>
    <xf numFmtId="43" fontId="40" fillId="24" borderId="38" xfId="121" applyFont="1" applyFill="1" applyBorder="1" applyAlignment="1">
      <alignment horizontal="right"/>
    </xf>
    <xf numFmtId="0" fontId="40" fillId="24" borderId="38" xfId="0" applyFont="1" applyFill="1" applyBorder="1" applyAlignment="1">
      <alignment horizontal="right"/>
    </xf>
    <xf numFmtId="0" fontId="40" fillId="24" borderId="38" xfId="0" applyFont="1" applyFill="1" applyBorder="1"/>
    <xf numFmtId="0" fontId="25" fillId="24" borderId="38" xfId="0" applyFont="1" applyFill="1" applyBorder="1" applyAlignment="1">
      <alignment horizontal="center" vertical="center" wrapText="1"/>
    </xf>
    <xf numFmtId="43" fontId="27" fillId="24" borderId="0" xfId="121" applyFont="1" applyFill="1"/>
    <xf numFmtId="164" fontId="59" fillId="28" borderId="38" xfId="64" applyNumberFormat="1" applyFont="1" applyFill="1" applyBorder="1" applyAlignment="1">
      <alignment horizontal="center" vertical="center"/>
    </xf>
    <xf numFmtId="44" fontId="40" fillId="28" borderId="38" xfId="0" applyNumberFormat="1" applyFont="1" applyFill="1" applyBorder="1" applyAlignment="1">
      <alignment vertical="center"/>
    </xf>
    <xf numFmtId="43" fontId="27" fillId="24" borderId="0" xfId="0" applyNumberFormat="1" applyFont="1" applyFill="1"/>
    <xf numFmtId="4" fontId="27" fillId="24" borderId="0" xfId="0" applyNumberFormat="1" applyFont="1" applyFill="1"/>
    <xf numFmtId="0" fontId="33" fillId="27" borderId="14" xfId="0" applyFont="1" applyFill="1" applyBorder="1" applyAlignment="1">
      <alignment horizontal="center"/>
    </xf>
    <xf numFmtId="0" fontId="33" fillId="27" borderId="0" xfId="0" applyFont="1" applyFill="1" applyBorder="1" applyAlignment="1">
      <alignment horizontal="center"/>
    </xf>
    <xf numFmtId="0" fontId="57" fillId="24" borderId="0" xfId="0" applyFont="1" applyFill="1" applyAlignment="1">
      <alignment horizontal="justify" vertical="center" wrapText="1"/>
    </xf>
    <xf numFmtId="0" fontId="52" fillId="24" borderId="0" xfId="0" applyFont="1" applyFill="1" applyAlignment="1">
      <alignment horizontal="justify" vertical="center" wrapText="1"/>
    </xf>
    <xf numFmtId="0" fontId="52" fillId="24" borderId="0" xfId="0" applyFont="1" applyFill="1" applyAlignment="1">
      <alignment horizontal="justify" vertical="center"/>
    </xf>
    <xf numFmtId="0" fontId="54" fillId="24" borderId="41" xfId="0" applyFont="1" applyFill="1" applyBorder="1" applyAlignment="1">
      <alignment horizontal="center" vertical="center" wrapText="1"/>
    </xf>
    <xf numFmtId="0" fontId="54" fillId="24" borderId="40" xfId="0" applyFont="1" applyFill="1" applyBorder="1" applyAlignment="1">
      <alignment horizontal="center" vertical="center" wrapText="1"/>
    </xf>
    <xf numFmtId="0" fontId="58" fillId="28" borderId="43" xfId="0" applyFont="1" applyFill="1" applyBorder="1" applyAlignment="1">
      <alignment horizontal="center" vertical="center" wrapText="1"/>
    </xf>
    <xf numFmtId="0" fontId="55" fillId="28" borderId="47" xfId="0" applyFont="1" applyFill="1" applyBorder="1" applyAlignment="1">
      <alignment horizontal="center" vertical="center" wrapText="1"/>
    </xf>
    <xf numFmtId="169" fontId="58" fillId="28" borderId="45" xfId="0" applyNumberFormat="1" applyFont="1" applyFill="1" applyBorder="1" applyAlignment="1">
      <alignment horizontal="center" vertical="center"/>
    </xf>
    <xf numFmtId="169" fontId="55" fillId="28" borderId="49" xfId="0" applyNumberFormat="1" applyFont="1" applyFill="1" applyBorder="1" applyAlignment="1">
      <alignment horizontal="center" vertical="center"/>
    </xf>
    <xf numFmtId="0" fontId="55" fillId="24" borderId="39" xfId="0" applyFont="1" applyFill="1" applyBorder="1" applyAlignment="1">
      <alignment horizontal="right" vertical="center" wrapText="1"/>
    </xf>
    <xf numFmtId="0" fontId="55" fillId="24" borderId="41" xfId="0" applyFont="1" applyFill="1" applyBorder="1" applyAlignment="1">
      <alignment horizontal="right" vertical="center" wrapText="1"/>
    </xf>
    <xf numFmtId="0" fontId="55" fillId="28" borderId="42" xfId="0" applyFont="1" applyFill="1" applyBorder="1" applyAlignment="1">
      <alignment horizontal="center" vertical="center"/>
    </xf>
    <xf numFmtId="0" fontId="55" fillId="28" borderId="46" xfId="0" applyFont="1" applyFill="1" applyBorder="1" applyAlignment="1">
      <alignment horizontal="center" vertical="center"/>
    </xf>
    <xf numFmtId="0" fontId="55" fillId="28" borderId="43" xfId="0" applyFont="1" applyFill="1" applyBorder="1" applyAlignment="1">
      <alignment horizontal="center" vertical="center"/>
    </xf>
    <xf numFmtId="0" fontId="55" fillId="28" borderId="47" xfId="0" applyFont="1" applyFill="1" applyBorder="1" applyAlignment="1">
      <alignment horizontal="center" vertical="center"/>
    </xf>
    <xf numFmtId="0" fontId="55" fillId="28" borderId="43" xfId="0" applyFont="1" applyFill="1" applyBorder="1" applyAlignment="1">
      <alignment horizontal="center" vertical="center" wrapText="1"/>
    </xf>
    <xf numFmtId="0" fontId="56" fillId="28" borderId="44" xfId="0" applyFont="1" applyFill="1" applyBorder="1" applyAlignment="1">
      <alignment horizontal="center" vertical="center" wrapText="1"/>
    </xf>
    <xf numFmtId="0" fontId="56" fillId="28" borderId="48" xfId="0" applyFont="1" applyFill="1" applyBorder="1" applyAlignment="1">
      <alignment horizontal="center" vertical="center" wrapText="1"/>
    </xf>
    <xf numFmtId="0" fontId="55" fillId="28" borderId="32" xfId="0" applyFont="1" applyFill="1" applyBorder="1" applyAlignment="1">
      <alignment horizontal="center" vertical="center"/>
    </xf>
    <xf numFmtId="0" fontId="55" fillId="28" borderId="32" xfId="0" applyFont="1" applyFill="1" applyBorder="1" applyAlignment="1">
      <alignment horizontal="center" vertical="center" wrapText="1"/>
    </xf>
    <xf numFmtId="0" fontId="56" fillId="28" borderId="32" xfId="0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horizontal="left" vertical="center" wrapText="1"/>
    </xf>
    <xf numFmtId="8" fontId="26" fillId="26" borderId="27" xfId="64" applyNumberFormat="1" applyFont="1" applyFill="1" applyBorder="1" applyAlignment="1">
      <alignment horizontal="center" vertical="center" wrapText="1"/>
    </xf>
    <xf numFmtId="44" fontId="26" fillId="26" borderId="28" xfId="64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center" vertical="center"/>
    </xf>
    <xf numFmtId="0" fontId="26" fillId="25" borderId="32" xfId="0" applyFont="1" applyFill="1" applyBorder="1" applyAlignment="1">
      <alignment horizontal="center" wrapText="1"/>
    </xf>
    <xf numFmtId="0" fontId="30" fillId="0" borderId="34" xfId="140" applyFont="1" applyBorder="1" applyAlignment="1">
      <alignment horizontal="center" vertical="center" wrapText="1"/>
    </xf>
    <xf numFmtId="0" fontId="30" fillId="0" borderId="35" xfId="140" applyFont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6" fillId="25" borderId="32" xfId="0" applyFont="1" applyFill="1" applyBorder="1" applyAlignment="1">
      <alignment horizontal="left" wrapText="1"/>
    </xf>
    <xf numFmtId="0" fontId="25" fillId="24" borderId="32" xfId="0" applyFont="1" applyFill="1" applyBorder="1" applyAlignment="1">
      <alignment horizontal="left" wrapText="1"/>
    </xf>
    <xf numFmtId="0" fontId="25" fillId="24" borderId="36" xfId="0" applyFont="1" applyFill="1" applyBorder="1" applyAlignment="1">
      <alignment horizontal="left" wrapText="1"/>
    </xf>
    <xf numFmtId="0" fontId="26" fillId="25" borderId="32" xfId="0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horizontal="center" vertical="center" wrapText="1"/>
    </xf>
    <xf numFmtId="14" fontId="25" fillId="26" borderId="32" xfId="0" applyNumberFormat="1" applyFont="1" applyFill="1" applyBorder="1" applyAlignment="1">
      <alignment horizontal="center" vertical="center" wrapText="1"/>
    </xf>
    <xf numFmtId="0" fontId="25" fillId="24" borderId="54" xfId="0" applyFont="1" applyFill="1" applyBorder="1" applyAlignment="1">
      <alignment horizontal="left" vertical="center" wrapText="1"/>
    </xf>
    <xf numFmtId="0" fontId="25" fillId="24" borderId="55" xfId="0" applyFont="1" applyFill="1" applyBorder="1" applyAlignment="1">
      <alignment horizontal="left" vertical="center" wrapText="1"/>
    </xf>
    <xf numFmtId="14" fontId="25" fillId="24" borderId="32" xfId="0" applyNumberFormat="1" applyFont="1" applyFill="1" applyBorder="1" applyAlignment="1">
      <alignment horizontal="center" vertical="center" wrapText="1"/>
    </xf>
    <xf numFmtId="0" fontId="24" fillId="24" borderId="30" xfId="0" applyFont="1" applyFill="1" applyBorder="1" applyAlignment="1">
      <alignment horizontal="left" vertical="center"/>
    </xf>
    <xf numFmtId="0" fontId="24" fillId="24" borderId="33" xfId="0" applyFont="1" applyFill="1" applyBorder="1" applyAlignment="1">
      <alignment horizontal="left" vertical="center"/>
    </xf>
    <xf numFmtId="0" fontId="24" fillId="24" borderId="31" xfId="0" applyFont="1" applyFill="1" applyBorder="1" applyAlignment="1">
      <alignment horizontal="left" vertical="center"/>
    </xf>
    <xf numFmtId="0" fontId="24" fillId="24" borderId="32" xfId="0" applyFont="1" applyFill="1" applyBorder="1" applyAlignment="1">
      <alignment horizontal="left" vertical="center"/>
    </xf>
    <xf numFmtId="0" fontId="25" fillId="24" borderId="30" xfId="0" applyFont="1" applyFill="1" applyBorder="1" applyAlignment="1">
      <alignment horizontal="left" vertical="center" wrapText="1"/>
    </xf>
    <xf numFmtId="0" fontId="25" fillId="24" borderId="33" xfId="0" applyFont="1" applyFill="1" applyBorder="1" applyAlignment="1">
      <alignment horizontal="left" vertical="center" wrapText="1"/>
    </xf>
    <xf numFmtId="0" fontId="25" fillId="24" borderId="17" xfId="0" applyFont="1" applyFill="1" applyBorder="1" applyAlignment="1">
      <alignment horizontal="center" vertical="center" wrapText="1"/>
    </xf>
    <xf numFmtId="0" fontId="25" fillId="24" borderId="19" xfId="0" applyFont="1" applyFill="1" applyBorder="1" applyAlignment="1">
      <alignment horizontal="center" vertical="center" wrapText="1"/>
    </xf>
    <xf numFmtId="0" fontId="26" fillId="25" borderId="30" xfId="0" applyFont="1" applyFill="1" applyBorder="1" applyAlignment="1">
      <alignment horizontal="center" vertical="center" wrapText="1"/>
    </xf>
    <xf numFmtId="0" fontId="26" fillId="25" borderId="33" xfId="0" applyFont="1" applyFill="1" applyBorder="1" applyAlignment="1">
      <alignment horizontal="center" vertical="center" wrapText="1"/>
    </xf>
    <xf numFmtId="0" fontId="26" fillId="25" borderId="31" xfId="0" applyFont="1" applyFill="1" applyBorder="1" applyAlignment="1">
      <alignment horizontal="center" vertical="center" wrapText="1"/>
    </xf>
    <xf numFmtId="43" fontId="25" fillId="24" borderId="30" xfId="121" applyFont="1" applyFill="1" applyBorder="1" applyAlignment="1">
      <alignment horizontal="center" vertical="center" wrapText="1"/>
    </xf>
    <xf numFmtId="43" fontId="25" fillId="24" borderId="31" xfId="121" applyFont="1" applyFill="1" applyBorder="1" applyAlignment="1">
      <alignment horizontal="center" vertical="center" wrapText="1"/>
    </xf>
    <xf numFmtId="0" fontId="26" fillId="24" borderId="54" xfId="121" applyNumberFormat="1" applyFont="1" applyFill="1" applyBorder="1" applyAlignment="1">
      <alignment horizontal="center" vertical="center" wrapText="1"/>
    </xf>
    <xf numFmtId="0" fontId="26" fillId="24" borderId="55" xfId="121" applyNumberFormat="1" applyFont="1" applyFill="1" applyBorder="1" applyAlignment="1">
      <alignment horizontal="center" vertical="center" wrapText="1"/>
    </xf>
    <xf numFmtId="0" fontId="25" fillId="24" borderId="30" xfId="0" applyFont="1" applyFill="1" applyBorder="1" applyAlignment="1">
      <alignment horizontal="center" vertical="center" wrapText="1"/>
    </xf>
    <xf numFmtId="0" fontId="25" fillId="24" borderId="31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wrapText="1"/>
    </xf>
    <xf numFmtId="0" fontId="25" fillId="24" borderId="15" xfId="0" applyFont="1" applyFill="1" applyBorder="1" applyAlignment="1">
      <alignment horizontal="left" vertical="center" wrapText="1"/>
    </xf>
    <xf numFmtId="0" fontId="26" fillId="25" borderId="15" xfId="0" applyFont="1" applyFill="1" applyBorder="1" applyAlignment="1">
      <alignment horizontal="left" vertical="center"/>
    </xf>
    <xf numFmtId="0" fontId="26" fillId="25" borderId="15" xfId="0" applyFont="1" applyFill="1" applyBorder="1" applyAlignment="1">
      <alignment horizontal="left" vertical="center" wrapText="1"/>
    </xf>
    <xf numFmtId="0" fontId="25" fillId="24" borderId="27" xfId="0" applyFont="1" applyFill="1" applyBorder="1" applyAlignment="1">
      <alignment horizontal="left" vertical="center" wrapText="1"/>
    </xf>
    <xf numFmtId="0" fontId="25" fillId="24" borderId="28" xfId="0" applyFont="1" applyFill="1" applyBorder="1" applyAlignment="1">
      <alignment horizontal="left" vertical="center" wrapText="1"/>
    </xf>
    <xf numFmtId="0" fontId="26" fillId="25" borderId="15" xfId="0" applyFont="1" applyFill="1" applyBorder="1" applyAlignment="1">
      <alignment horizontal="left" wrapText="1"/>
    </xf>
    <xf numFmtId="0" fontId="25" fillId="24" borderId="15" xfId="0" applyFont="1" applyFill="1" applyBorder="1" applyAlignment="1">
      <alignment horizontal="left" vertical="center"/>
    </xf>
    <xf numFmtId="0" fontId="26" fillId="25" borderId="15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left" wrapText="1"/>
    </xf>
    <xf numFmtId="0" fontId="25" fillId="24" borderId="17" xfId="0" applyFont="1" applyFill="1" applyBorder="1" applyAlignment="1">
      <alignment horizontal="left" vertical="center" wrapText="1"/>
    </xf>
    <xf numFmtId="0" fontId="25" fillId="24" borderId="19" xfId="0" applyFont="1" applyFill="1" applyBorder="1" applyAlignment="1">
      <alignment horizontal="left" vertical="center" wrapText="1"/>
    </xf>
    <xf numFmtId="0" fontId="26" fillId="25" borderId="32" xfId="0" applyFont="1" applyFill="1" applyBorder="1" applyAlignment="1">
      <alignment horizontal="left" vertical="center"/>
    </xf>
    <xf numFmtId="0" fontId="26" fillId="25" borderId="18" xfId="0" applyFont="1" applyFill="1" applyBorder="1" applyAlignment="1">
      <alignment horizontal="left" vertical="center" wrapText="1"/>
    </xf>
    <xf numFmtId="0" fontId="26" fillId="24" borderId="15" xfId="0" applyFont="1" applyFill="1" applyBorder="1" applyAlignment="1">
      <alignment horizontal="left" vertical="center" wrapText="1"/>
    </xf>
    <xf numFmtId="0" fontId="26" fillId="25" borderId="15" xfId="0" applyFont="1" applyFill="1" applyBorder="1" applyAlignment="1">
      <alignment horizontal="center" wrapText="1"/>
    </xf>
    <xf numFmtId="0" fontId="25" fillId="24" borderId="17" xfId="0" applyFont="1" applyFill="1" applyBorder="1" applyAlignment="1">
      <alignment horizontal="left" vertical="center"/>
    </xf>
    <xf numFmtId="0" fontId="25" fillId="24" borderId="19" xfId="0" applyFont="1" applyFill="1" applyBorder="1" applyAlignment="1">
      <alignment horizontal="left" vertical="center"/>
    </xf>
    <xf numFmtId="0" fontId="26" fillId="24" borderId="23" xfId="0" applyFont="1" applyFill="1" applyBorder="1" applyAlignment="1">
      <alignment horizontal="center" vertical="center" wrapText="1"/>
    </xf>
    <xf numFmtId="0" fontId="26" fillId="24" borderId="24" xfId="0" applyFont="1" applyFill="1" applyBorder="1" applyAlignment="1">
      <alignment horizontal="center" vertical="center" wrapText="1"/>
    </xf>
    <xf numFmtId="0" fontId="26" fillId="24" borderId="25" xfId="0" applyFont="1" applyFill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/>
    </xf>
    <xf numFmtId="0" fontId="25" fillId="24" borderId="15" xfId="0" applyFont="1" applyFill="1" applyBorder="1" applyAlignment="1">
      <alignment horizontal="justify" vertical="center" wrapText="1"/>
    </xf>
    <xf numFmtId="0" fontId="31" fillId="24" borderId="15" xfId="0" applyFont="1" applyFill="1" applyBorder="1" applyAlignment="1">
      <alignment horizontal="justify" vertical="center" wrapText="1"/>
    </xf>
    <xf numFmtId="0" fontId="26" fillId="28" borderId="17" xfId="0" applyFont="1" applyFill="1" applyBorder="1" applyAlignment="1">
      <alignment horizontal="justify" vertical="center" wrapText="1"/>
    </xf>
    <xf numFmtId="0" fontId="26" fillId="28" borderId="20" xfId="0" applyFont="1" applyFill="1" applyBorder="1" applyAlignment="1">
      <alignment horizontal="justify" vertical="center" wrapText="1"/>
    </xf>
    <xf numFmtId="0" fontId="26" fillId="28" borderId="19" xfId="0" applyFont="1" applyFill="1" applyBorder="1" applyAlignment="1">
      <alignment horizontal="justify" vertical="center" wrapText="1"/>
    </xf>
    <xf numFmtId="0" fontId="25" fillId="24" borderId="20" xfId="0" applyFont="1" applyFill="1" applyBorder="1" applyAlignment="1">
      <alignment horizontal="left" vertical="center" wrapText="1"/>
    </xf>
    <xf numFmtId="0" fontId="26" fillId="24" borderId="18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center" vertical="center" wrapText="1"/>
    </xf>
    <xf numFmtId="0" fontId="25" fillId="24" borderId="20" xfId="0" applyFont="1" applyFill="1" applyBorder="1" applyAlignment="1">
      <alignment horizontal="center" vertical="center" wrapText="1"/>
    </xf>
    <xf numFmtId="0" fontId="33" fillId="27" borderId="30" xfId="0" applyFont="1" applyFill="1" applyBorder="1" applyAlignment="1">
      <alignment horizontal="center" vertical="center"/>
    </xf>
    <xf numFmtId="0" fontId="33" fillId="27" borderId="33" xfId="0" applyFont="1" applyFill="1" applyBorder="1" applyAlignment="1">
      <alignment horizontal="center" vertical="center"/>
    </xf>
    <xf numFmtId="0" fontId="33" fillId="27" borderId="31" xfId="0" applyFont="1" applyFill="1" applyBorder="1" applyAlignment="1">
      <alignment horizontal="center" vertical="center"/>
    </xf>
    <xf numFmtId="0" fontId="41" fillId="24" borderId="0" xfId="0" applyFont="1" applyFill="1" applyBorder="1" applyAlignment="1">
      <alignment horizontal="justify" vertical="center"/>
    </xf>
    <xf numFmtId="0" fontId="26" fillId="24" borderId="0" xfId="0" applyFont="1" applyFill="1" applyBorder="1" applyAlignment="1">
      <alignment horizontal="justify" vertical="center"/>
    </xf>
    <xf numFmtId="0" fontId="40" fillId="25" borderId="30" xfId="0" applyFont="1" applyFill="1" applyBorder="1" applyAlignment="1">
      <alignment horizontal="center" vertical="center" wrapText="1"/>
    </xf>
    <xf numFmtId="0" fontId="40" fillId="25" borderId="33" xfId="0" applyFont="1" applyFill="1" applyBorder="1" applyAlignment="1">
      <alignment horizontal="center" vertical="center" wrapText="1"/>
    </xf>
    <xf numFmtId="0" fontId="40" fillId="25" borderId="31" xfId="0" applyFont="1" applyFill="1" applyBorder="1" applyAlignment="1">
      <alignment horizontal="center" vertical="center" wrapText="1"/>
    </xf>
    <xf numFmtId="0" fontId="59" fillId="28" borderId="57" xfId="141" applyFont="1" applyFill="1" applyBorder="1" applyAlignment="1">
      <alignment horizontal="center" vertical="center" wrapText="1"/>
    </xf>
    <xf numFmtId="0" fontId="59" fillId="28" borderId="58" xfId="141" applyFont="1" applyFill="1" applyBorder="1" applyAlignment="1">
      <alignment horizontal="center" vertical="center" wrapText="1"/>
    </xf>
    <xf numFmtId="0" fontId="59" fillId="28" borderId="59" xfId="141" applyFont="1" applyFill="1" applyBorder="1" applyAlignment="1">
      <alignment horizontal="center" vertical="center" wrapText="1"/>
    </xf>
    <xf numFmtId="0" fontId="40" fillId="25" borderId="32" xfId="0" applyFont="1" applyFill="1" applyBorder="1" applyAlignment="1">
      <alignment horizontal="center" vertical="center" wrapText="1"/>
    </xf>
    <xf numFmtId="0" fontId="39" fillId="24" borderId="54" xfId="0" applyFont="1" applyFill="1" applyBorder="1" applyAlignment="1">
      <alignment horizontal="center"/>
    </xf>
    <xf numFmtId="0" fontId="39" fillId="24" borderId="56" xfId="0" applyFont="1" applyFill="1" applyBorder="1" applyAlignment="1">
      <alignment horizontal="center"/>
    </xf>
    <xf numFmtId="0" fontId="39" fillId="24" borderId="55" xfId="0" applyFont="1" applyFill="1" applyBorder="1" applyAlignment="1">
      <alignment horizontal="center"/>
    </xf>
    <xf numFmtId="43" fontId="39" fillId="24" borderId="54" xfId="0" applyNumberFormat="1" applyFont="1" applyFill="1" applyBorder="1" applyAlignment="1">
      <alignment horizontal="center"/>
    </xf>
    <xf numFmtId="43" fontId="39" fillId="24" borderId="56" xfId="0" applyNumberFormat="1" applyFont="1" applyFill="1" applyBorder="1" applyAlignment="1">
      <alignment horizontal="center"/>
    </xf>
    <xf numFmtId="43" fontId="39" fillId="24" borderId="55" xfId="0" applyNumberFormat="1" applyFont="1" applyFill="1" applyBorder="1" applyAlignment="1">
      <alignment horizontal="center"/>
    </xf>
    <xf numFmtId="0" fontId="39" fillId="24" borderId="0" xfId="0" applyFont="1" applyFill="1" applyAlignment="1">
      <alignment horizontal="left" wrapText="1"/>
    </xf>
    <xf numFmtId="0" fontId="40" fillId="24" borderId="57" xfId="0" applyFont="1" applyFill="1" applyBorder="1" applyAlignment="1">
      <alignment horizontal="center" vertical="center"/>
    </xf>
    <xf numFmtId="0" fontId="40" fillId="24" borderId="58" xfId="0" applyFont="1" applyFill="1" applyBorder="1" applyAlignment="1">
      <alignment horizontal="center" vertical="center"/>
    </xf>
    <xf numFmtId="0" fontId="40" fillId="24" borderId="59" xfId="0" applyFont="1" applyFill="1" applyBorder="1" applyAlignment="1">
      <alignment horizontal="center" vertical="center"/>
    </xf>
    <xf numFmtId="0" fontId="39" fillId="24" borderId="38" xfId="0" applyFont="1" applyFill="1" applyBorder="1" applyAlignment="1">
      <alignment horizontal="center" wrapText="1"/>
    </xf>
  </cellXfs>
  <cellStyles count="146">
    <cellStyle name="20% - Ênfase1 2" xfId="1" xr:uid="{00000000-0005-0000-0000-000000000000}"/>
    <cellStyle name="20% - Ênfase1 3" xfId="2" xr:uid="{00000000-0005-0000-0000-000001000000}"/>
    <cellStyle name="20% - Ênfase2 2" xfId="3" xr:uid="{00000000-0005-0000-0000-000002000000}"/>
    <cellStyle name="20% - Ênfase2 3" xfId="4" xr:uid="{00000000-0005-0000-0000-000003000000}"/>
    <cellStyle name="20% - Ênfase3 2" xfId="5" xr:uid="{00000000-0005-0000-0000-000004000000}"/>
    <cellStyle name="20% - Ênfase3 3" xfId="6" xr:uid="{00000000-0005-0000-0000-000005000000}"/>
    <cellStyle name="20% - Ênfase4 2" xfId="7" xr:uid="{00000000-0005-0000-0000-000006000000}"/>
    <cellStyle name="20% - Ênfase4 3" xfId="8" xr:uid="{00000000-0005-0000-0000-000007000000}"/>
    <cellStyle name="20% - Ênfase5 2" xfId="9" xr:uid="{00000000-0005-0000-0000-000008000000}"/>
    <cellStyle name="20% - Ênfase5 3" xfId="10" xr:uid="{00000000-0005-0000-0000-000009000000}"/>
    <cellStyle name="20% - Ênfase6 2" xfId="11" xr:uid="{00000000-0005-0000-0000-00000A000000}"/>
    <cellStyle name="20% - Ênfase6 3" xfId="12" xr:uid="{00000000-0005-0000-0000-00000B000000}"/>
    <cellStyle name="40% - Ênfase1 2" xfId="13" xr:uid="{00000000-0005-0000-0000-00000C000000}"/>
    <cellStyle name="40% - Ênfase1 3" xfId="14" xr:uid="{00000000-0005-0000-0000-00000D000000}"/>
    <cellStyle name="40% - Ênfase2 2" xfId="15" xr:uid="{00000000-0005-0000-0000-00000E000000}"/>
    <cellStyle name="40% - Ênfase2 3" xfId="16" xr:uid="{00000000-0005-0000-0000-00000F000000}"/>
    <cellStyle name="40% - Ênfase3 2" xfId="17" xr:uid="{00000000-0005-0000-0000-000010000000}"/>
    <cellStyle name="40% - Ênfase3 3" xfId="18" xr:uid="{00000000-0005-0000-0000-000011000000}"/>
    <cellStyle name="40% - Ênfase4 2" xfId="19" xr:uid="{00000000-0005-0000-0000-000012000000}"/>
    <cellStyle name="40% - Ênfase4 3" xfId="20" xr:uid="{00000000-0005-0000-0000-000013000000}"/>
    <cellStyle name="40% - Ênfase5 2" xfId="21" xr:uid="{00000000-0005-0000-0000-000014000000}"/>
    <cellStyle name="40% - Ênfase5 3" xfId="22" xr:uid="{00000000-0005-0000-0000-000015000000}"/>
    <cellStyle name="40% - Ênfase6 2" xfId="23" xr:uid="{00000000-0005-0000-0000-000016000000}"/>
    <cellStyle name="40% - Ênfase6 3" xfId="24" xr:uid="{00000000-0005-0000-0000-000017000000}"/>
    <cellStyle name="60% - Ênfase1 2" xfId="25" xr:uid="{00000000-0005-0000-0000-000018000000}"/>
    <cellStyle name="60% - Ênfase1 3" xfId="26" xr:uid="{00000000-0005-0000-0000-000019000000}"/>
    <cellStyle name="60% - Ênfase2 2" xfId="27" xr:uid="{00000000-0005-0000-0000-00001A000000}"/>
    <cellStyle name="60% - Ênfase2 3" xfId="28" xr:uid="{00000000-0005-0000-0000-00001B000000}"/>
    <cellStyle name="60% - Ênfase3 2" xfId="29" xr:uid="{00000000-0005-0000-0000-00001C000000}"/>
    <cellStyle name="60% - Ênfase3 3" xfId="30" xr:uid="{00000000-0005-0000-0000-00001D000000}"/>
    <cellStyle name="60% - Ênfase4 2" xfId="31" xr:uid="{00000000-0005-0000-0000-00001E000000}"/>
    <cellStyle name="60% - Ênfase4 3" xfId="32" xr:uid="{00000000-0005-0000-0000-00001F000000}"/>
    <cellStyle name="60% - Ênfase5 2" xfId="33" xr:uid="{00000000-0005-0000-0000-000020000000}"/>
    <cellStyle name="60% - Ênfase5 3" xfId="34" xr:uid="{00000000-0005-0000-0000-000021000000}"/>
    <cellStyle name="60% - Ênfase6 2" xfId="35" xr:uid="{00000000-0005-0000-0000-000022000000}"/>
    <cellStyle name="60% - Ênfase6 3" xfId="36" xr:uid="{00000000-0005-0000-0000-000023000000}"/>
    <cellStyle name="Bom 2" xfId="37" xr:uid="{00000000-0005-0000-0000-000024000000}"/>
    <cellStyle name="Bom 3" xfId="38" xr:uid="{00000000-0005-0000-0000-000025000000}"/>
    <cellStyle name="Cálculo 2" xfId="39" xr:uid="{00000000-0005-0000-0000-000026000000}"/>
    <cellStyle name="Cálculo 3" xfId="40" xr:uid="{00000000-0005-0000-0000-000027000000}"/>
    <cellStyle name="Cancel" xfId="41" xr:uid="{00000000-0005-0000-0000-000028000000}"/>
    <cellStyle name="Célula de Verificação 2" xfId="42" xr:uid="{00000000-0005-0000-0000-000029000000}"/>
    <cellStyle name="Célula de Verificação 3" xfId="43" xr:uid="{00000000-0005-0000-0000-00002A000000}"/>
    <cellStyle name="Célula Vinculada 2" xfId="44" xr:uid="{00000000-0005-0000-0000-00002B000000}"/>
    <cellStyle name="Célula Vinculada 3" xfId="45" xr:uid="{00000000-0005-0000-0000-00002C000000}"/>
    <cellStyle name="Ênfase1 2" xfId="46" xr:uid="{00000000-0005-0000-0000-00002D000000}"/>
    <cellStyle name="Ênfase1 3" xfId="47" xr:uid="{00000000-0005-0000-0000-00002E000000}"/>
    <cellStyle name="Ênfase2 2" xfId="48" xr:uid="{00000000-0005-0000-0000-00002F000000}"/>
    <cellStyle name="Ênfase2 3" xfId="49" xr:uid="{00000000-0005-0000-0000-000030000000}"/>
    <cellStyle name="Ênfase3 2" xfId="50" xr:uid="{00000000-0005-0000-0000-000031000000}"/>
    <cellStyle name="Ênfase3 3" xfId="51" xr:uid="{00000000-0005-0000-0000-000032000000}"/>
    <cellStyle name="Ênfase4 2" xfId="52" xr:uid="{00000000-0005-0000-0000-000033000000}"/>
    <cellStyle name="Ênfase4 3" xfId="53" xr:uid="{00000000-0005-0000-0000-000034000000}"/>
    <cellStyle name="Ênfase5 2" xfId="54" xr:uid="{00000000-0005-0000-0000-000035000000}"/>
    <cellStyle name="Ênfase5 3" xfId="55" xr:uid="{00000000-0005-0000-0000-000036000000}"/>
    <cellStyle name="Ênfase6 2" xfId="56" xr:uid="{00000000-0005-0000-0000-000037000000}"/>
    <cellStyle name="Ênfase6 3" xfId="57" xr:uid="{00000000-0005-0000-0000-000038000000}"/>
    <cellStyle name="Entrada 2" xfId="58" xr:uid="{00000000-0005-0000-0000-000039000000}"/>
    <cellStyle name="Entrada 3" xfId="59" xr:uid="{00000000-0005-0000-0000-00003A000000}"/>
    <cellStyle name="Hiperlink" xfId="140" builtinId="8"/>
    <cellStyle name="Hyperlink 2" xfId="60" xr:uid="{00000000-0005-0000-0000-00003C000000}"/>
    <cellStyle name="Hyperlink 3" xfId="61" xr:uid="{00000000-0005-0000-0000-00003D000000}"/>
    <cellStyle name="Incorreto 2" xfId="62" xr:uid="{00000000-0005-0000-0000-00003E000000}"/>
    <cellStyle name="Incorreto 3" xfId="63" xr:uid="{00000000-0005-0000-0000-00003F000000}"/>
    <cellStyle name="Moeda" xfId="64" builtinId="4"/>
    <cellStyle name="Moeda 2" xfId="65" xr:uid="{00000000-0005-0000-0000-000041000000}"/>
    <cellStyle name="Moeda 2 2" xfId="125" xr:uid="{00000000-0005-0000-0000-000042000000}"/>
    <cellStyle name="Moeda 3" xfId="66" xr:uid="{00000000-0005-0000-0000-000043000000}"/>
    <cellStyle name="Moeda 3 2" xfId="139" xr:uid="{00000000-0005-0000-0000-000044000000}"/>
    <cellStyle name="Moeda 4" xfId="67" xr:uid="{00000000-0005-0000-0000-000045000000}"/>
    <cellStyle name="Neutra 2" xfId="68" xr:uid="{00000000-0005-0000-0000-000046000000}"/>
    <cellStyle name="Neutra 3" xfId="69" xr:uid="{00000000-0005-0000-0000-000047000000}"/>
    <cellStyle name="Normal" xfId="0" builtinId="0"/>
    <cellStyle name="Normal 10" xfId="70" xr:uid="{00000000-0005-0000-0000-000049000000}"/>
    <cellStyle name="Normal 10 2 2 2" xfId="142" xr:uid="{74AA4E20-816C-4A48-93D8-548414CB167B}"/>
    <cellStyle name="Normal 11" xfId="71" xr:uid="{00000000-0005-0000-0000-00004A000000}"/>
    <cellStyle name="Normal 17 2" xfId="145" xr:uid="{CC5A8F68-E1B9-4CF4-B0CE-9FE9213957A1}"/>
    <cellStyle name="Normal 2" xfId="72" xr:uid="{00000000-0005-0000-0000-00004B000000}"/>
    <cellStyle name="Normal 2 2 2" xfId="126" xr:uid="{00000000-0005-0000-0000-00004C000000}"/>
    <cellStyle name="Normal 2 3" xfId="127" xr:uid="{00000000-0005-0000-0000-00004D000000}"/>
    <cellStyle name="Normal 2 3 2 2 2" xfId="143" xr:uid="{5A2694CD-C857-4A70-A167-F8D4E3AC1C02}"/>
    <cellStyle name="Normal 3" xfId="73" xr:uid="{00000000-0005-0000-0000-00004E000000}"/>
    <cellStyle name="Normal 3 2" xfId="128" xr:uid="{00000000-0005-0000-0000-00004F000000}"/>
    <cellStyle name="Normal 3 3" xfId="129" xr:uid="{00000000-0005-0000-0000-000050000000}"/>
    <cellStyle name="Normal 4" xfId="74" xr:uid="{00000000-0005-0000-0000-000051000000}"/>
    <cellStyle name="Normal 5" xfId="75" xr:uid="{00000000-0005-0000-0000-000052000000}"/>
    <cellStyle name="Normal 5 2" xfId="122" xr:uid="{00000000-0005-0000-0000-000053000000}"/>
    <cellStyle name="Normal 6" xfId="76" xr:uid="{00000000-0005-0000-0000-000054000000}"/>
    <cellStyle name="Normal 7" xfId="77" xr:uid="{00000000-0005-0000-0000-000055000000}"/>
    <cellStyle name="Normal 8" xfId="78" xr:uid="{00000000-0005-0000-0000-000056000000}"/>
    <cellStyle name="Normal 9" xfId="79" xr:uid="{00000000-0005-0000-0000-000057000000}"/>
    <cellStyle name="Normal_Fatura TCU contrato nº 32-2005" xfId="141" xr:uid="{A273B816-594A-4020-9E86-DA01638F4E1A}"/>
    <cellStyle name="Nota 2" xfId="80" xr:uid="{00000000-0005-0000-0000-000058000000}"/>
    <cellStyle name="Nota 3" xfId="81" xr:uid="{00000000-0005-0000-0000-000059000000}"/>
    <cellStyle name="Porcentagem" xfId="82" builtinId="5"/>
    <cellStyle name="Porcentagem 13" xfId="144" xr:uid="{F0BB7267-8724-4380-AFAD-6AE5138C1D92}"/>
    <cellStyle name="Porcentagem 2" xfId="83" xr:uid="{00000000-0005-0000-0000-00005B000000}"/>
    <cellStyle name="Porcentagem 2 2" xfId="130" xr:uid="{00000000-0005-0000-0000-00005C000000}"/>
    <cellStyle name="Porcentagem 3" xfId="84" xr:uid="{00000000-0005-0000-0000-00005D000000}"/>
    <cellStyle name="Porcentagem 4" xfId="85" xr:uid="{00000000-0005-0000-0000-00005E000000}"/>
    <cellStyle name="Porcentagem 5" xfId="86" xr:uid="{00000000-0005-0000-0000-00005F000000}"/>
    <cellStyle name="Porcentagem 6" xfId="87" xr:uid="{00000000-0005-0000-0000-000060000000}"/>
    <cellStyle name="Porcentagem 7" xfId="88" xr:uid="{00000000-0005-0000-0000-000061000000}"/>
    <cellStyle name="Porcentagem 8" xfId="89" xr:uid="{00000000-0005-0000-0000-000062000000}"/>
    <cellStyle name="Saída 2" xfId="90" xr:uid="{00000000-0005-0000-0000-000063000000}"/>
    <cellStyle name="Saída 3" xfId="91" xr:uid="{00000000-0005-0000-0000-000064000000}"/>
    <cellStyle name="Separador de milhares 10" xfId="92" xr:uid="{00000000-0005-0000-0000-000065000000}"/>
    <cellStyle name="Separador de milhares 11" xfId="93" xr:uid="{00000000-0005-0000-0000-000066000000}"/>
    <cellStyle name="Separador de milhares 12" xfId="94" xr:uid="{00000000-0005-0000-0000-000067000000}"/>
    <cellStyle name="Separador de milhares 13" xfId="95" xr:uid="{00000000-0005-0000-0000-000068000000}"/>
    <cellStyle name="Separador de milhares 14" xfId="96" xr:uid="{00000000-0005-0000-0000-000069000000}"/>
    <cellStyle name="Separador de milhares 2" xfId="97" xr:uid="{00000000-0005-0000-0000-00006A000000}"/>
    <cellStyle name="Separador de milhares 2 2" xfId="131" xr:uid="{00000000-0005-0000-0000-00006B000000}"/>
    <cellStyle name="Separador de milhares 2 2 2" xfId="132" xr:uid="{00000000-0005-0000-0000-00006C000000}"/>
    <cellStyle name="Separador de milhares 3" xfId="98" xr:uid="{00000000-0005-0000-0000-00006D000000}"/>
    <cellStyle name="Separador de milhares 3 2" xfId="133" xr:uid="{00000000-0005-0000-0000-00006E000000}"/>
    <cellStyle name="Separador de milhares 4" xfId="99" xr:uid="{00000000-0005-0000-0000-00006F000000}"/>
    <cellStyle name="Separador de milhares 4 2" xfId="124" xr:uid="{00000000-0005-0000-0000-000070000000}"/>
    <cellStyle name="Separador de milhares 5" xfId="100" xr:uid="{00000000-0005-0000-0000-000071000000}"/>
    <cellStyle name="Separador de milhares 5 2" xfId="138" xr:uid="{00000000-0005-0000-0000-000072000000}"/>
    <cellStyle name="Separador de milhares 6" xfId="101" xr:uid="{00000000-0005-0000-0000-000073000000}"/>
    <cellStyle name="Separador de milhares 7" xfId="102" xr:uid="{00000000-0005-0000-0000-000074000000}"/>
    <cellStyle name="Separador de milhares 8" xfId="103" xr:uid="{00000000-0005-0000-0000-000075000000}"/>
    <cellStyle name="Separador de milhares 9" xfId="104" xr:uid="{00000000-0005-0000-0000-000076000000}"/>
    <cellStyle name="Texto de Aviso 2" xfId="105" xr:uid="{00000000-0005-0000-0000-000077000000}"/>
    <cellStyle name="Texto de Aviso 3" xfId="106" xr:uid="{00000000-0005-0000-0000-000078000000}"/>
    <cellStyle name="Texto Explicativo 2" xfId="107" xr:uid="{00000000-0005-0000-0000-000079000000}"/>
    <cellStyle name="Texto Explicativo 3" xfId="108" xr:uid="{00000000-0005-0000-0000-00007A000000}"/>
    <cellStyle name="Título 1 2" xfId="109" xr:uid="{00000000-0005-0000-0000-00007B000000}"/>
    <cellStyle name="Título 1 3" xfId="110" xr:uid="{00000000-0005-0000-0000-00007C000000}"/>
    <cellStyle name="Título 2 2" xfId="111" xr:uid="{00000000-0005-0000-0000-00007D000000}"/>
    <cellStyle name="Título 2 3" xfId="112" xr:uid="{00000000-0005-0000-0000-00007E000000}"/>
    <cellStyle name="Título 3 2" xfId="113" xr:uid="{00000000-0005-0000-0000-00007F000000}"/>
    <cellStyle name="Título 3 3" xfId="114" xr:uid="{00000000-0005-0000-0000-000080000000}"/>
    <cellStyle name="Título 4 2" xfId="115" xr:uid="{00000000-0005-0000-0000-000081000000}"/>
    <cellStyle name="Título 4 3" xfId="116" xr:uid="{00000000-0005-0000-0000-000082000000}"/>
    <cellStyle name="Título 5" xfId="117" xr:uid="{00000000-0005-0000-0000-000083000000}"/>
    <cellStyle name="Título 6" xfId="118" xr:uid="{00000000-0005-0000-0000-000084000000}"/>
    <cellStyle name="Total 2" xfId="119" xr:uid="{00000000-0005-0000-0000-000085000000}"/>
    <cellStyle name="Total 3" xfId="120" xr:uid="{00000000-0005-0000-0000-000086000000}"/>
    <cellStyle name="Vírgula" xfId="121" builtinId="3"/>
    <cellStyle name="Vírgula 2" xfId="134" xr:uid="{00000000-0005-0000-0000-000088000000}"/>
    <cellStyle name="Vírgula 2 2" xfId="135" xr:uid="{00000000-0005-0000-0000-000089000000}"/>
    <cellStyle name="Vírgula 2 3" xfId="123" xr:uid="{00000000-0005-0000-0000-00008A000000}"/>
    <cellStyle name="Vírgula 2 4" xfId="136" xr:uid="{00000000-0005-0000-0000-00008B000000}"/>
    <cellStyle name="Vírgula 3" xfId="137" xr:uid="{00000000-0005-0000-0000-00008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0</xdr:row>
      <xdr:rowOff>85725</xdr:rowOff>
    </xdr:from>
    <xdr:to>
      <xdr:col>6</xdr:col>
      <xdr:colOff>544830</xdr:colOff>
      <xdr:row>3</xdr:row>
      <xdr:rowOff>98425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D1AE3D3-0FD3-4AA1-9219-02C07F0D1FB7}"/>
            </a:ext>
          </a:extLst>
        </xdr:cNvPr>
        <xdr:cNvSpPr txBox="1"/>
      </xdr:nvSpPr>
      <xdr:spPr>
        <a:xfrm>
          <a:off x="2295525" y="85725"/>
          <a:ext cx="536448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Integração e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do Desenvolvimento Regional – MIDR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13ª Superintendência Regional - Paraíba</a:t>
          </a:r>
        </a:p>
      </xdr:txBody>
    </xdr:sp>
    <xdr:clientData/>
  </xdr:twoCellAnchor>
  <xdr:twoCellAnchor>
    <xdr:from>
      <xdr:col>0</xdr:col>
      <xdr:colOff>123825</xdr:colOff>
      <xdr:row>0</xdr:row>
      <xdr:rowOff>104775</xdr:rowOff>
    </xdr:from>
    <xdr:to>
      <xdr:col>1</xdr:col>
      <xdr:colOff>390525</xdr:colOff>
      <xdr:row>3</xdr:row>
      <xdr:rowOff>63186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E7B3DF07-1F88-4555-A69B-8B4F8EB6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3825" y="104775"/>
          <a:ext cx="2085975" cy="529911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93799</xdr:colOff>
      <xdr:row>3</xdr:row>
      <xdr:rowOff>69048</xdr:rowOff>
    </xdr:from>
    <xdr:ext cx="2278792" cy="522978"/>
    <xdr:pic>
      <xdr:nvPicPr>
        <xdr:cNvPr id="3" name="Picture 2510">
          <a:extLst>
            <a:ext uri="{FF2B5EF4-FFF2-40B4-BE49-F238E27FC236}">
              <a16:creationId xmlns:a16="http://schemas.microsoft.com/office/drawing/2014/main" id="{DB8E3438-FA92-4688-A3F1-AED30767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31924" y="1612098"/>
          <a:ext cx="2278792" cy="522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1274445</xdr:colOff>
      <xdr:row>3</xdr:row>
      <xdr:rowOff>41909</xdr:rowOff>
    </xdr:from>
    <xdr:to>
      <xdr:col>6</xdr:col>
      <xdr:colOff>800100</xdr:colOff>
      <xdr:row>3</xdr:row>
      <xdr:rowOff>714375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5445497-3515-4AD5-A77B-E5D619123F8A}"/>
            </a:ext>
          </a:extLst>
        </xdr:cNvPr>
        <xdr:cNvSpPr txBox="1"/>
      </xdr:nvSpPr>
      <xdr:spPr>
        <a:xfrm>
          <a:off x="2598420" y="1584959"/>
          <a:ext cx="5126355" cy="672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50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050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50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1028700</xdr:colOff>
      <xdr:row>1</xdr:row>
      <xdr:rowOff>9525</xdr:rowOff>
    </xdr:from>
    <xdr:to>
      <xdr:col>7</xdr:col>
      <xdr:colOff>228600</xdr:colOff>
      <xdr:row>4</xdr:row>
      <xdr:rowOff>152400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D5B6725-4848-49FE-B1AD-694DB6D21FF0}"/>
            </a:ext>
          </a:extLst>
        </xdr:cNvPr>
        <xdr:cNvSpPr txBox="1"/>
      </xdr:nvSpPr>
      <xdr:spPr>
        <a:xfrm>
          <a:off x="2352675" y="200025"/>
          <a:ext cx="5410200" cy="714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1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1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1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1</xdr:col>
      <xdr:colOff>28575</xdr:colOff>
      <xdr:row>1</xdr:row>
      <xdr:rowOff>38101</xdr:rowOff>
    </xdr:from>
    <xdr:to>
      <xdr:col>2</xdr:col>
      <xdr:colOff>1028700</xdr:colOff>
      <xdr:row>3</xdr:row>
      <xdr:rowOff>187012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86167CAD-E7A7-4542-B979-0251EB04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66700" y="228601"/>
          <a:ext cx="2085975" cy="529911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5</xdr:col>
      <xdr:colOff>0</xdr:colOff>
      <xdr:row>4</xdr:row>
      <xdr:rowOff>40152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2A4B73D-622B-4AD2-B5F0-3FD85CC3CF4F}"/>
            </a:ext>
          </a:extLst>
        </xdr:cNvPr>
        <xdr:cNvSpPr txBox="1"/>
      </xdr:nvSpPr>
      <xdr:spPr>
        <a:xfrm>
          <a:off x="1" y="180975"/>
          <a:ext cx="6848474" cy="5830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0</xdr:colOff>
      <xdr:row>1</xdr:row>
      <xdr:rowOff>28575</xdr:rowOff>
    </xdr:from>
    <xdr:to>
      <xdr:col>1</xdr:col>
      <xdr:colOff>1951773</xdr:colOff>
      <xdr:row>4</xdr:row>
      <xdr:rowOff>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B688DDF-C88D-40C2-81D9-7110DDC3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209550"/>
          <a:ext cx="2437548" cy="51435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152399</xdr:rowOff>
    </xdr:from>
    <xdr:to>
      <xdr:col>4</xdr:col>
      <xdr:colOff>723900</xdr:colOff>
      <xdr:row>4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93E86E5-C11C-437E-AE70-D9ADA28FE466}"/>
            </a:ext>
          </a:extLst>
        </xdr:cNvPr>
        <xdr:cNvSpPr txBox="1"/>
      </xdr:nvSpPr>
      <xdr:spPr>
        <a:xfrm>
          <a:off x="2305050" y="152399"/>
          <a:ext cx="5410200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200025</xdr:colOff>
      <xdr:row>1</xdr:row>
      <xdr:rowOff>0</xdr:rowOff>
    </xdr:from>
    <xdr:to>
      <xdr:col>1</xdr:col>
      <xdr:colOff>1733550</xdr:colOff>
      <xdr:row>3</xdr:row>
      <xdr:rowOff>148911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6C8F352D-8FE4-489B-AD61-C92D7D35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0025" y="190500"/>
          <a:ext cx="2085975" cy="529911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2454088</xdr:colOff>
      <xdr:row>0</xdr:row>
      <xdr:rowOff>89647</xdr:rowOff>
    </xdr:from>
    <xdr:to>
      <xdr:col>1</xdr:col>
      <xdr:colOff>7911352</xdr:colOff>
      <xdr:row>4</xdr:row>
      <xdr:rowOff>168088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74C6FDF-46FB-43C4-AFF1-250DECC2EC9C}"/>
            </a:ext>
          </a:extLst>
        </xdr:cNvPr>
        <xdr:cNvSpPr txBox="1"/>
      </xdr:nvSpPr>
      <xdr:spPr>
        <a:xfrm>
          <a:off x="2846294" y="89647"/>
          <a:ext cx="5457264" cy="7956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168088</xdr:colOff>
      <xdr:row>0</xdr:row>
      <xdr:rowOff>112058</xdr:rowOff>
    </xdr:from>
    <xdr:to>
      <xdr:col>1</xdr:col>
      <xdr:colOff>2330823</xdr:colOff>
      <xdr:row>3</xdr:row>
      <xdr:rowOff>156883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86BCC24-1EAF-442A-9301-0151146F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8088" y="112058"/>
          <a:ext cx="2554941" cy="582707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2454087</xdr:colOff>
      <xdr:row>0</xdr:row>
      <xdr:rowOff>89647</xdr:rowOff>
    </xdr:from>
    <xdr:to>
      <xdr:col>6</xdr:col>
      <xdr:colOff>52916</xdr:colOff>
      <xdr:row>4</xdr:row>
      <xdr:rowOff>168088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F3FFAA2-C04F-4409-A9EB-C6CFF9CB62A0}"/>
            </a:ext>
          </a:extLst>
        </xdr:cNvPr>
        <xdr:cNvSpPr txBox="1"/>
      </xdr:nvSpPr>
      <xdr:spPr>
        <a:xfrm>
          <a:off x="2845670" y="89647"/>
          <a:ext cx="5504579" cy="7981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168088</xdr:colOff>
      <xdr:row>0</xdr:row>
      <xdr:rowOff>112058</xdr:rowOff>
    </xdr:from>
    <xdr:to>
      <xdr:col>1</xdr:col>
      <xdr:colOff>2330823</xdr:colOff>
      <xdr:row>3</xdr:row>
      <xdr:rowOff>156883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854F09B-8A34-43BC-9122-51AB6E8C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8088" y="112058"/>
          <a:ext cx="2553260" cy="58775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5147-686F-412D-AECB-1B0B89B0D162}">
  <sheetPr>
    <pageSetUpPr fitToPage="1"/>
  </sheetPr>
  <dimension ref="A1:AP631"/>
  <sheetViews>
    <sheetView tabSelected="1" zoomScaleNormal="100" workbookViewId="0">
      <selection activeCell="H23" sqref="H23"/>
    </sheetView>
  </sheetViews>
  <sheetFormatPr defaultRowHeight="15"/>
  <cols>
    <col min="1" max="1" width="27.28515625" customWidth="1"/>
    <col min="2" max="2" width="16.28515625" style="86" customWidth="1"/>
    <col min="3" max="3" width="16.28515625" style="86" bestFit="1" customWidth="1"/>
    <col min="4" max="4" width="15.7109375" style="86" customWidth="1"/>
    <col min="5" max="5" width="18.5703125" style="86" customWidth="1"/>
    <col min="6" max="6" width="12.5703125" style="86" bestFit="1" customWidth="1"/>
    <col min="7" max="7" width="14" style="86" customWidth="1"/>
    <col min="8" max="8" width="16.7109375" style="86" customWidth="1"/>
    <col min="9" max="42" width="9.140625" style="86"/>
  </cols>
  <sheetData>
    <row r="1" spans="1:8">
      <c r="A1" s="86"/>
    </row>
    <row r="2" spans="1:8">
      <c r="A2" s="86"/>
    </row>
    <row r="3" spans="1:8">
      <c r="A3" s="86"/>
    </row>
    <row r="4" spans="1:8" s="86" customFormat="1">
      <c r="A4" s="87"/>
    </row>
    <row r="5" spans="1:8" s="86" customFormat="1" ht="15.75" customHeight="1">
      <c r="A5" s="164" t="s">
        <v>126</v>
      </c>
      <c r="B5" s="165"/>
      <c r="C5" s="165"/>
      <c r="D5" s="165"/>
      <c r="E5" s="165"/>
      <c r="F5" s="165"/>
      <c r="G5" s="165"/>
      <c r="H5" s="165"/>
    </row>
    <row r="6" spans="1:8" s="86" customFormat="1" ht="15" customHeight="1">
      <c r="A6" s="26"/>
    </row>
    <row r="7" spans="1:8" s="86" customFormat="1" ht="38.25">
      <c r="A7" s="130" t="s">
        <v>127</v>
      </c>
      <c r="B7" s="130" t="s">
        <v>128</v>
      </c>
      <c r="C7" s="130" t="s">
        <v>129</v>
      </c>
      <c r="D7" s="130" t="s">
        <v>130</v>
      </c>
      <c r="E7" s="130" t="s">
        <v>131</v>
      </c>
      <c r="F7" s="130" t="s">
        <v>132</v>
      </c>
      <c r="G7" s="130" t="s">
        <v>133</v>
      </c>
      <c r="H7" s="130" t="s">
        <v>134</v>
      </c>
    </row>
    <row r="8" spans="1:8" s="86" customFormat="1" ht="28.5" customHeight="1">
      <c r="A8" s="108" t="s">
        <v>192</v>
      </c>
      <c r="B8" s="105" t="s">
        <v>135</v>
      </c>
      <c r="C8" s="109">
        <f>COPEIRO!E136</f>
        <v>5631.8822616073521</v>
      </c>
      <c r="D8" s="106">
        <v>1</v>
      </c>
      <c r="E8" s="109">
        <f>C8*D8</f>
        <v>5631.8822616073521</v>
      </c>
      <c r="F8" s="107">
        <v>1</v>
      </c>
      <c r="G8" s="110">
        <f>E8*F8</f>
        <v>5631.8822616073521</v>
      </c>
      <c r="H8" s="111">
        <f>G8*12</f>
        <v>67582.587139288225</v>
      </c>
    </row>
    <row r="9" spans="1:8" s="86" customFormat="1"/>
    <row r="10" spans="1:8" s="86" customFormat="1"/>
    <row r="11" spans="1:8" s="86" customFormat="1"/>
    <row r="12" spans="1:8" s="86" customFormat="1"/>
    <row r="13" spans="1:8" s="86" customFormat="1"/>
    <row r="14" spans="1:8" s="86" customFormat="1"/>
    <row r="15" spans="1:8" s="86" customFormat="1"/>
    <row r="16" spans="1:8" s="86" customFormat="1"/>
    <row r="17" s="86" customFormat="1"/>
    <row r="18" s="86" customFormat="1"/>
    <row r="19" s="86" customFormat="1"/>
    <row r="20" s="86" customFormat="1"/>
    <row r="21" s="86" customFormat="1"/>
    <row r="22" s="86" customFormat="1"/>
    <row r="23" s="86" customFormat="1"/>
    <row r="24" s="86" customFormat="1"/>
    <row r="25" s="86" customFormat="1"/>
    <row r="26" s="86" customFormat="1"/>
    <row r="27" s="86" customFormat="1"/>
    <row r="28" s="86" customFormat="1"/>
    <row r="29" s="86" customFormat="1"/>
    <row r="30" s="86" customFormat="1"/>
    <row r="31" s="86" customFormat="1"/>
    <row r="32" s="86" customFormat="1"/>
    <row r="33" s="86" customFormat="1"/>
    <row r="34" s="86" customFormat="1"/>
    <row r="35" s="86" customFormat="1"/>
    <row r="36" s="86" customFormat="1"/>
    <row r="37" s="86" customFormat="1"/>
    <row r="38" s="86" customFormat="1"/>
    <row r="39" s="86" customFormat="1"/>
    <row r="40" s="86" customFormat="1"/>
    <row r="41" s="86" customFormat="1"/>
    <row r="42" s="86" customFormat="1"/>
    <row r="43" s="86" customFormat="1"/>
    <row r="44" s="86" customFormat="1"/>
    <row r="45" s="86" customFormat="1"/>
    <row r="46" s="86" customFormat="1"/>
    <row r="47" s="86" customFormat="1"/>
    <row r="48" s="86" customFormat="1"/>
    <row r="49" s="86" customFormat="1"/>
    <row r="50" s="86" customFormat="1"/>
    <row r="51" s="86" customFormat="1"/>
    <row r="52" s="86" customFormat="1"/>
    <row r="53" s="86" customFormat="1"/>
    <row r="54" s="86" customFormat="1"/>
    <row r="55" s="86" customFormat="1"/>
    <row r="56" s="86" customFormat="1"/>
    <row r="57" s="86" customFormat="1"/>
    <row r="58" s="86" customFormat="1"/>
    <row r="59" s="86" customFormat="1"/>
    <row r="60" s="86" customFormat="1"/>
    <row r="61" s="86" customFormat="1"/>
    <row r="62" s="86" customFormat="1"/>
    <row r="63" s="86" customFormat="1"/>
    <row r="64" s="86" customFormat="1"/>
    <row r="65" s="86" customFormat="1"/>
    <row r="66" s="86" customFormat="1"/>
    <row r="67" s="86" customFormat="1"/>
    <row r="68" s="86" customFormat="1"/>
    <row r="69" s="86" customFormat="1"/>
    <row r="70" s="86" customFormat="1"/>
    <row r="71" s="86" customFormat="1"/>
    <row r="72" s="86" customFormat="1"/>
    <row r="73" s="86" customFormat="1"/>
    <row r="74" s="86" customFormat="1"/>
    <row r="75" s="86" customFormat="1"/>
    <row r="76" s="86" customFormat="1"/>
    <row r="77" s="86" customFormat="1"/>
    <row r="78" s="86" customFormat="1"/>
    <row r="79" s="86" customFormat="1"/>
    <row r="80" s="86" customFormat="1"/>
    <row r="81" s="86" customFormat="1"/>
    <row r="82" s="86" customFormat="1"/>
    <row r="83" s="86" customFormat="1"/>
    <row r="84" s="86" customFormat="1"/>
    <row r="85" s="86" customFormat="1"/>
    <row r="86" s="86" customFormat="1"/>
    <row r="87" s="86" customFormat="1"/>
    <row r="88" s="86" customFormat="1"/>
    <row r="89" s="86" customFormat="1"/>
    <row r="90" s="86" customFormat="1"/>
    <row r="91" s="86" customFormat="1"/>
    <row r="92" s="86" customFormat="1"/>
    <row r="93" s="86" customFormat="1"/>
    <row r="94" s="86" customFormat="1"/>
    <row r="95" s="86" customFormat="1"/>
    <row r="96" s="86" customFormat="1"/>
    <row r="97" s="86" customFormat="1"/>
    <row r="98" s="86" customFormat="1"/>
    <row r="99" s="86" customFormat="1"/>
    <row r="100" s="86" customFormat="1"/>
    <row r="101" s="86" customFormat="1"/>
    <row r="102" s="86" customFormat="1"/>
    <row r="103" s="86" customFormat="1"/>
    <row r="104" s="86" customFormat="1"/>
    <row r="105" s="86" customFormat="1"/>
    <row r="106" s="86" customFormat="1"/>
    <row r="107" s="86" customFormat="1"/>
    <row r="108" s="86" customFormat="1"/>
    <row r="109" s="86" customFormat="1"/>
    <row r="110" s="86" customFormat="1"/>
    <row r="111" s="86" customFormat="1"/>
    <row r="112" s="86" customFormat="1"/>
    <row r="113" s="86" customFormat="1"/>
    <row r="114" s="86" customFormat="1"/>
    <row r="115" s="86" customFormat="1"/>
    <row r="116" s="86" customFormat="1"/>
    <row r="117" s="86" customFormat="1"/>
    <row r="118" s="86" customFormat="1"/>
    <row r="119" s="86" customFormat="1"/>
    <row r="120" s="86" customFormat="1"/>
    <row r="121" s="86" customFormat="1"/>
    <row r="122" s="86" customFormat="1"/>
    <row r="123" s="86" customFormat="1"/>
    <row r="124" s="86" customFormat="1"/>
    <row r="125" s="86" customFormat="1"/>
    <row r="126" s="86" customFormat="1"/>
    <row r="127" s="86" customFormat="1"/>
    <row r="128" s="86" customFormat="1"/>
    <row r="129" s="86" customFormat="1"/>
    <row r="130" s="86" customFormat="1"/>
    <row r="131" s="86" customFormat="1"/>
    <row r="132" s="86" customFormat="1"/>
    <row r="133" s="86" customFormat="1"/>
    <row r="134" s="86" customFormat="1"/>
    <row r="135" s="86" customFormat="1"/>
    <row r="136" s="86" customFormat="1"/>
    <row r="137" s="86" customFormat="1"/>
    <row r="138" s="86" customFormat="1"/>
    <row r="139" s="86" customFormat="1"/>
    <row r="140" s="86" customFormat="1"/>
    <row r="141" s="86" customFormat="1"/>
    <row r="142" s="86" customFormat="1"/>
    <row r="143" s="86" customFormat="1"/>
    <row r="144" s="86" customFormat="1"/>
    <row r="145" s="86" customFormat="1"/>
    <row r="146" s="86" customFormat="1"/>
    <row r="147" s="86" customFormat="1"/>
    <row r="148" s="86" customFormat="1"/>
    <row r="149" s="86" customFormat="1"/>
    <row r="150" s="86" customFormat="1"/>
    <row r="151" s="86" customFormat="1"/>
    <row r="152" s="86" customFormat="1"/>
    <row r="153" s="86" customFormat="1"/>
    <row r="154" s="86" customFormat="1"/>
    <row r="155" s="86" customFormat="1"/>
    <row r="156" s="86" customFormat="1"/>
    <row r="157" s="86" customFormat="1"/>
    <row r="158" s="86" customFormat="1"/>
    <row r="159" s="86" customFormat="1"/>
    <row r="160" s="86" customFormat="1"/>
    <row r="161" s="86" customFormat="1"/>
    <row r="162" s="86" customFormat="1"/>
    <row r="163" s="86" customFormat="1"/>
    <row r="164" s="86" customFormat="1"/>
    <row r="165" s="86" customFormat="1"/>
    <row r="166" s="86" customFormat="1"/>
    <row r="167" s="86" customFormat="1"/>
    <row r="168" s="86" customFormat="1"/>
    <row r="169" s="86" customFormat="1"/>
    <row r="170" s="86" customFormat="1"/>
    <row r="171" s="86" customFormat="1"/>
    <row r="172" s="86" customFormat="1"/>
    <row r="173" s="86" customFormat="1"/>
    <row r="174" s="86" customFormat="1"/>
    <row r="175" s="86" customFormat="1"/>
    <row r="176" s="86" customFormat="1"/>
    <row r="177" s="86" customFormat="1"/>
    <row r="178" s="86" customFormat="1"/>
    <row r="179" s="86" customFormat="1"/>
    <row r="180" s="86" customFormat="1"/>
    <row r="181" s="86" customFormat="1"/>
    <row r="182" s="86" customFormat="1"/>
    <row r="183" s="86" customFormat="1"/>
    <row r="184" s="86" customFormat="1"/>
    <row r="185" s="86" customFormat="1"/>
    <row r="186" s="86" customFormat="1"/>
    <row r="187" s="86" customFormat="1"/>
    <row r="188" s="86" customFormat="1"/>
    <row r="189" s="86" customFormat="1"/>
    <row r="190" s="86" customFormat="1"/>
    <row r="191" s="86" customFormat="1"/>
    <row r="192" s="86" customFormat="1"/>
    <row r="193" s="86" customFormat="1"/>
    <row r="194" s="86" customFormat="1"/>
    <row r="195" s="86" customFormat="1"/>
    <row r="196" s="86" customFormat="1"/>
    <row r="197" s="86" customFormat="1"/>
    <row r="198" s="86" customFormat="1"/>
    <row r="199" s="86" customFormat="1"/>
    <row r="200" s="86" customFormat="1"/>
    <row r="201" s="86" customFormat="1"/>
    <row r="202" s="86" customFormat="1"/>
    <row r="203" s="86" customFormat="1"/>
    <row r="204" s="86" customFormat="1"/>
    <row r="205" s="86" customFormat="1"/>
    <row r="206" s="86" customFormat="1"/>
    <row r="207" s="86" customFormat="1"/>
    <row r="208" s="86" customFormat="1"/>
    <row r="209" s="86" customFormat="1"/>
    <row r="210" s="86" customFormat="1"/>
    <row r="211" s="86" customFormat="1"/>
    <row r="212" s="86" customFormat="1"/>
    <row r="213" s="86" customFormat="1"/>
    <row r="214" s="86" customFormat="1"/>
    <row r="215" s="86" customFormat="1"/>
    <row r="216" s="86" customFormat="1"/>
    <row r="217" s="86" customFormat="1"/>
    <row r="218" s="86" customFormat="1"/>
    <row r="219" s="86" customFormat="1"/>
    <row r="220" s="86" customFormat="1"/>
    <row r="221" s="86" customFormat="1"/>
    <row r="222" s="86" customFormat="1"/>
    <row r="223" s="86" customFormat="1"/>
    <row r="224" s="86" customFormat="1"/>
    <row r="225" s="86" customFormat="1"/>
    <row r="226" s="86" customFormat="1"/>
    <row r="227" s="86" customFormat="1"/>
    <row r="228" s="86" customFormat="1"/>
    <row r="229" s="86" customFormat="1"/>
    <row r="230" s="86" customFormat="1"/>
    <row r="231" s="86" customFormat="1"/>
    <row r="232" s="86" customFormat="1"/>
    <row r="233" s="86" customFormat="1"/>
    <row r="234" s="86" customFormat="1"/>
    <row r="235" s="86" customFormat="1"/>
    <row r="236" s="86" customFormat="1"/>
    <row r="237" s="86" customFormat="1"/>
    <row r="238" s="86" customFormat="1"/>
    <row r="239" s="86" customFormat="1"/>
    <row r="240" s="86" customFormat="1"/>
    <row r="241" s="86" customFormat="1"/>
    <row r="242" s="86" customFormat="1"/>
    <row r="243" s="86" customFormat="1"/>
    <row r="244" s="86" customFormat="1"/>
    <row r="245" s="86" customFormat="1"/>
    <row r="246" s="86" customFormat="1"/>
    <row r="247" s="86" customFormat="1"/>
    <row r="248" s="86" customFormat="1"/>
    <row r="249" s="86" customFormat="1"/>
    <row r="250" s="86" customFormat="1"/>
    <row r="251" s="86" customFormat="1"/>
    <row r="252" s="86" customFormat="1"/>
    <row r="253" s="86" customFormat="1"/>
    <row r="254" s="86" customFormat="1"/>
    <row r="255" s="86" customFormat="1"/>
    <row r="256" s="86" customFormat="1"/>
    <row r="257" s="86" customFormat="1"/>
    <row r="258" s="86" customFormat="1"/>
    <row r="259" s="86" customFormat="1"/>
    <row r="260" s="86" customFormat="1"/>
    <row r="261" s="86" customFormat="1"/>
    <row r="262" s="86" customFormat="1"/>
    <row r="263" s="86" customFormat="1"/>
    <row r="264" s="86" customFormat="1"/>
    <row r="265" s="86" customFormat="1"/>
    <row r="266" s="86" customFormat="1"/>
    <row r="267" s="86" customFormat="1"/>
    <row r="268" s="86" customFormat="1"/>
    <row r="269" s="86" customFormat="1"/>
    <row r="270" s="86" customFormat="1"/>
    <row r="271" s="86" customFormat="1"/>
    <row r="272" s="86" customFormat="1"/>
    <row r="273" s="86" customFormat="1"/>
    <row r="274" s="86" customFormat="1"/>
    <row r="275" s="86" customFormat="1"/>
    <row r="276" s="86" customFormat="1"/>
    <row r="277" s="86" customFormat="1"/>
    <row r="278" s="86" customFormat="1"/>
    <row r="279" s="86" customFormat="1"/>
    <row r="280" s="86" customFormat="1"/>
    <row r="281" s="86" customFormat="1"/>
    <row r="282" s="86" customFormat="1"/>
    <row r="283" s="86" customFormat="1"/>
    <row r="284" s="86" customFormat="1"/>
    <row r="285" s="86" customFormat="1"/>
    <row r="286" s="86" customFormat="1"/>
    <row r="287" s="86" customFormat="1"/>
    <row r="288" s="86" customFormat="1"/>
    <row r="289" s="86" customFormat="1"/>
    <row r="290" s="86" customFormat="1"/>
    <row r="291" s="86" customFormat="1"/>
    <row r="292" s="86" customFormat="1"/>
    <row r="293" s="86" customFormat="1"/>
    <row r="294" s="86" customFormat="1"/>
    <row r="295" s="86" customFormat="1"/>
    <row r="296" s="86" customFormat="1"/>
    <row r="297" s="86" customFormat="1"/>
    <row r="298" s="86" customFormat="1"/>
    <row r="299" s="86" customFormat="1"/>
    <row r="300" s="86" customFormat="1"/>
    <row r="301" s="86" customFormat="1"/>
    <row r="302" s="86" customFormat="1"/>
    <row r="303" s="86" customFormat="1"/>
    <row r="304" s="86" customFormat="1"/>
    <row r="305" s="86" customFormat="1"/>
    <row r="306" s="86" customFormat="1"/>
    <row r="307" s="86" customFormat="1"/>
    <row r="308" s="86" customFormat="1"/>
    <row r="309" s="86" customFormat="1"/>
    <row r="310" s="86" customFormat="1"/>
    <row r="311" s="86" customFormat="1"/>
    <row r="312" s="86" customFormat="1"/>
    <row r="313" s="86" customFormat="1"/>
    <row r="314" s="86" customFormat="1"/>
    <row r="315" s="86" customFormat="1"/>
    <row r="316" s="86" customFormat="1"/>
    <row r="317" s="86" customFormat="1"/>
    <row r="318" s="86" customFormat="1"/>
    <row r="319" s="86" customFormat="1"/>
    <row r="320" s="86" customFormat="1"/>
    <row r="321" s="86" customFormat="1"/>
    <row r="322" s="86" customFormat="1"/>
    <row r="323" s="86" customFormat="1"/>
    <row r="324" s="86" customFormat="1"/>
    <row r="325" s="86" customFormat="1"/>
    <row r="326" s="86" customFormat="1"/>
    <row r="327" s="86" customFormat="1"/>
    <row r="328" s="86" customFormat="1"/>
    <row r="329" s="86" customFormat="1"/>
    <row r="330" s="86" customFormat="1"/>
    <row r="331" s="86" customFormat="1"/>
    <row r="332" s="86" customFormat="1"/>
    <row r="333" s="86" customFormat="1"/>
    <row r="334" s="86" customFormat="1"/>
    <row r="335" s="86" customFormat="1"/>
    <row r="336" s="86" customFormat="1"/>
    <row r="337" s="86" customFormat="1"/>
    <row r="338" s="86" customFormat="1"/>
    <row r="339" s="86" customFormat="1"/>
    <row r="340" s="86" customFormat="1"/>
    <row r="341" s="86" customFormat="1"/>
    <row r="342" s="86" customFormat="1"/>
    <row r="343" s="86" customFormat="1"/>
    <row r="344" s="86" customFormat="1"/>
    <row r="345" s="86" customFormat="1"/>
    <row r="346" s="86" customFormat="1"/>
    <row r="347" s="86" customFormat="1"/>
    <row r="348" s="86" customFormat="1"/>
    <row r="349" s="86" customFormat="1"/>
    <row r="350" s="86" customFormat="1"/>
    <row r="351" s="86" customFormat="1"/>
    <row r="352" s="86" customFormat="1"/>
    <row r="353" s="86" customFormat="1"/>
    <row r="354" s="86" customFormat="1"/>
    <row r="355" s="86" customFormat="1"/>
    <row r="356" s="86" customFormat="1"/>
    <row r="357" s="86" customFormat="1"/>
    <row r="358" s="86" customFormat="1"/>
    <row r="359" s="86" customFormat="1"/>
    <row r="360" s="86" customFormat="1"/>
    <row r="361" s="86" customFormat="1"/>
    <row r="362" s="86" customFormat="1"/>
    <row r="363" s="86" customFormat="1"/>
    <row r="364" s="86" customFormat="1"/>
    <row r="365" s="86" customFormat="1"/>
    <row r="366" s="86" customFormat="1"/>
    <row r="367" s="86" customFormat="1"/>
    <row r="368" s="86" customFormat="1"/>
    <row r="369" s="86" customFormat="1"/>
    <row r="370" s="86" customFormat="1"/>
    <row r="371" s="86" customFormat="1"/>
    <row r="372" s="86" customFormat="1"/>
    <row r="373" s="86" customFormat="1"/>
    <row r="374" s="86" customFormat="1"/>
    <row r="375" s="86" customFormat="1"/>
    <row r="376" s="86" customFormat="1"/>
    <row r="377" s="86" customFormat="1"/>
    <row r="378" s="86" customFormat="1"/>
    <row r="379" s="86" customFormat="1"/>
    <row r="380" s="86" customFormat="1"/>
    <row r="381" s="86" customFormat="1"/>
    <row r="382" s="86" customFormat="1"/>
    <row r="383" s="86" customFormat="1"/>
    <row r="384" s="86" customFormat="1"/>
    <row r="385" s="86" customFormat="1"/>
    <row r="386" s="86" customFormat="1"/>
    <row r="387" s="86" customFormat="1"/>
    <row r="388" s="86" customFormat="1"/>
    <row r="389" s="86" customFormat="1"/>
    <row r="390" s="86" customFormat="1"/>
    <row r="391" s="86" customFormat="1"/>
    <row r="392" s="86" customFormat="1"/>
    <row r="393" s="86" customFormat="1"/>
    <row r="394" s="86" customFormat="1"/>
    <row r="395" s="86" customFormat="1"/>
    <row r="396" s="86" customFormat="1"/>
    <row r="397" s="86" customFormat="1"/>
    <row r="398" s="86" customFormat="1"/>
    <row r="399" s="86" customFormat="1"/>
    <row r="400" s="86" customFormat="1"/>
    <row r="401" s="86" customFormat="1"/>
    <row r="402" s="86" customFormat="1"/>
    <row r="403" s="86" customFormat="1"/>
    <row r="404" s="86" customFormat="1"/>
    <row r="405" s="86" customFormat="1"/>
    <row r="406" s="86" customFormat="1"/>
    <row r="407" s="86" customFormat="1"/>
    <row r="408" s="86" customFormat="1"/>
    <row r="409" s="86" customFormat="1"/>
    <row r="410" s="86" customFormat="1"/>
    <row r="411" s="86" customFormat="1"/>
    <row r="412" s="86" customFormat="1"/>
    <row r="413" s="86" customFormat="1"/>
    <row r="414" s="86" customFormat="1"/>
    <row r="415" s="86" customFormat="1"/>
    <row r="416" s="86" customFormat="1"/>
    <row r="417" s="86" customFormat="1"/>
    <row r="418" s="86" customFormat="1"/>
    <row r="419" s="86" customFormat="1"/>
    <row r="420" s="86" customFormat="1"/>
    <row r="421" s="86" customFormat="1"/>
    <row r="422" s="86" customFormat="1"/>
    <row r="423" s="86" customFormat="1"/>
    <row r="424" s="86" customFormat="1"/>
    <row r="425" s="86" customFormat="1"/>
    <row r="426" s="86" customFormat="1"/>
    <row r="427" s="86" customFormat="1"/>
    <row r="428" s="86" customFormat="1"/>
    <row r="429" s="86" customFormat="1"/>
    <row r="430" s="86" customFormat="1"/>
    <row r="431" s="86" customFormat="1"/>
    <row r="432" s="86" customFormat="1"/>
    <row r="433" s="86" customFormat="1"/>
    <row r="434" s="86" customFormat="1"/>
    <row r="435" s="86" customFormat="1"/>
    <row r="436" s="86" customFormat="1"/>
    <row r="437" s="86" customFormat="1"/>
    <row r="438" s="86" customFormat="1"/>
    <row r="439" s="86" customFormat="1"/>
    <row r="440" s="86" customFormat="1"/>
    <row r="441" s="86" customFormat="1"/>
    <row r="442" s="86" customFormat="1"/>
    <row r="443" s="86" customFormat="1"/>
    <row r="444" s="86" customFormat="1"/>
    <row r="445" s="86" customFormat="1"/>
    <row r="446" s="86" customFormat="1"/>
    <row r="447" s="86" customFormat="1"/>
    <row r="448" s="86" customFormat="1"/>
    <row r="449" s="86" customFormat="1"/>
    <row r="450" s="86" customFormat="1"/>
    <row r="451" s="86" customFormat="1"/>
    <row r="452" s="86" customFormat="1"/>
    <row r="453" s="86" customFormat="1"/>
    <row r="454" s="86" customFormat="1"/>
    <row r="455" s="86" customFormat="1"/>
    <row r="456" s="86" customFormat="1"/>
    <row r="457" s="86" customFormat="1"/>
    <row r="458" s="86" customFormat="1"/>
    <row r="459" s="86" customFormat="1"/>
    <row r="460" s="86" customFormat="1"/>
    <row r="461" s="86" customFormat="1"/>
    <row r="462" s="86" customFormat="1"/>
    <row r="463" s="86" customFormat="1"/>
    <row r="464" s="86" customFormat="1"/>
    <row r="465" s="86" customFormat="1"/>
    <row r="466" s="86" customFormat="1"/>
    <row r="467" s="86" customFormat="1"/>
    <row r="468" s="86" customFormat="1"/>
    <row r="469" s="86" customFormat="1"/>
    <row r="470" s="86" customFormat="1"/>
    <row r="471" s="86" customFormat="1"/>
    <row r="472" s="86" customFormat="1"/>
    <row r="473" s="86" customFormat="1"/>
    <row r="474" s="86" customFormat="1"/>
    <row r="475" s="86" customFormat="1"/>
    <row r="476" s="86" customFormat="1"/>
    <row r="477" s="86" customFormat="1"/>
    <row r="478" s="86" customFormat="1"/>
    <row r="479" s="86" customFormat="1"/>
    <row r="480" s="86" customFormat="1"/>
    <row r="481" s="86" customFormat="1"/>
    <row r="482" s="86" customFormat="1"/>
    <row r="483" s="86" customFormat="1"/>
    <row r="484" s="86" customFormat="1"/>
    <row r="485" s="86" customFormat="1"/>
    <row r="486" s="86" customFormat="1"/>
    <row r="487" s="86" customFormat="1"/>
    <row r="488" s="86" customFormat="1"/>
    <row r="489" s="86" customFormat="1"/>
    <row r="490" s="86" customFormat="1"/>
    <row r="491" s="86" customFormat="1"/>
    <row r="492" s="86" customFormat="1"/>
    <row r="493" s="86" customFormat="1"/>
    <row r="494" s="86" customFormat="1"/>
    <row r="495" s="86" customFormat="1"/>
    <row r="496" s="86" customFormat="1"/>
    <row r="497" s="86" customFormat="1"/>
    <row r="498" s="86" customFormat="1"/>
    <row r="499" s="86" customFormat="1"/>
    <row r="500" s="86" customFormat="1"/>
    <row r="501" s="86" customFormat="1"/>
    <row r="502" s="86" customFormat="1"/>
    <row r="503" s="86" customFormat="1"/>
    <row r="504" s="86" customFormat="1"/>
    <row r="505" s="86" customFormat="1"/>
    <row r="506" s="86" customFormat="1"/>
    <row r="507" s="86" customFormat="1"/>
    <row r="508" s="86" customFormat="1"/>
    <row r="509" s="86" customFormat="1"/>
    <row r="510" s="86" customFormat="1"/>
    <row r="511" s="86" customFormat="1"/>
    <row r="512" s="86" customFormat="1"/>
    <row r="513" s="86" customFormat="1"/>
    <row r="514" s="86" customFormat="1"/>
    <row r="515" s="86" customFormat="1"/>
    <row r="516" s="86" customFormat="1"/>
    <row r="517" s="86" customFormat="1"/>
    <row r="518" s="86" customFormat="1"/>
    <row r="519" s="86" customFormat="1"/>
    <row r="520" s="86" customFormat="1"/>
    <row r="521" s="86" customFormat="1"/>
    <row r="522" s="86" customFormat="1"/>
    <row r="523" s="86" customFormat="1"/>
    <row r="524" s="86" customFormat="1"/>
    <row r="525" s="86" customFormat="1"/>
    <row r="526" s="86" customFormat="1"/>
    <row r="527" s="86" customFormat="1"/>
    <row r="528" s="86" customFormat="1"/>
    <row r="529" s="86" customFormat="1"/>
    <row r="530" s="86" customFormat="1"/>
    <row r="531" s="86" customFormat="1"/>
    <row r="532" s="86" customFormat="1"/>
    <row r="533" s="86" customFormat="1"/>
    <row r="534" s="86" customFormat="1"/>
    <row r="535" s="86" customFormat="1"/>
    <row r="536" s="86" customFormat="1"/>
    <row r="537" s="86" customFormat="1"/>
    <row r="538" s="86" customFormat="1"/>
    <row r="539" s="86" customFormat="1"/>
    <row r="540" s="86" customFormat="1"/>
    <row r="541" s="86" customFormat="1"/>
    <row r="542" s="86" customFormat="1"/>
    <row r="543" s="86" customFormat="1"/>
    <row r="544" s="86" customFormat="1"/>
    <row r="545" s="86" customFormat="1"/>
    <row r="546" s="86" customFormat="1"/>
    <row r="547" s="86" customFormat="1"/>
    <row r="548" s="86" customFormat="1"/>
    <row r="549" s="86" customFormat="1"/>
    <row r="550" s="86" customFormat="1"/>
    <row r="551" s="86" customFormat="1"/>
    <row r="552" s="86" customFormat="1"/>
    <row r="553" s="86" customFormat="1"/>
    <row r="554" s="86" customFormat="1"/>
    <row r="555" s="86" customFormat="1"/>
    <row r="556" s="86" customFormat="1"/>
    <row r="557" s="86" customFormat="1"/>
    <row r="558" s="86" customFormat="1"/>
    <row r="559" s="86" customFormat="1"/>
    <row r="560" s="86" customFormat="1"/>
    <row r="561" s="86" customFormat="1"/>
    <row r="562" s="86" customFormat="1"/>
    <row r="563" s="86" customFormat="1"/>
    <row r="564" s="86" customFormat="1"/>
    <row r="565" s="86" customFormat="1"/>
    <row r="566" s="86" customFormat="1"/>
    <row r="567" s="86" customFormat="1"/>
    <row r="568" s="86" customFormat="1"/>
    <row r="569" s="86" customFormat="1"/>
    <row r="570" s="86" customFormat="1"/>
    <row r="571" s="86" customFormat="1"/>
    <row r="572" s="86" customFormat="1"/>
    <row r="573" s="86" customFormat="1"/>
    <row r="574" s="86" customFormat="1"/>
    <row r="575" s="86" customFormat="1"/>
    <row r="576" s="86" customFormat="1"/>
    <row r="577" s="86" customFormat="1"/>
    <row r="578" s="86" customFormat="1"/>
    <row r="579" s="86" customFormat="1"/>
    <row r="580" s="86" customFormat="1"/>
    <row r="581" s="86" customFormat="1"/>
    <row r="582" s="86" customFormat="1"/>
    <row r="583" s="86" customFormat="1"/>
    <row r="584" s="86" customFormat="1"/>
    <row r="585" s="86" customFormat="1"/>
    <row r="586" s="86" customFormat="1"/>
    <row r="587" s="86" customFormat="1"/>
    <row r="588" s="86" customFormat="1"/>
    <row r="589" s="86" customFormat="1"/>
    <row r="590" s="86" customFormat="1"/>
    <row r="591" s="86" customFormat="1"/>
    <row r="592" s="86" customFormat="1"/>
    <row r="593" s="86" customFormat="1"/>
    <row r="594" s="86" customFormat="1"/>
    <row r="595" s="86" customFormat="1"/>
    <row r="596" s="86" customFormat="1"/>
    <row r="597" s="86" customFormat="1"/>
    <row r="598" s="86" customFormat="1"/>
    <row r="599" s="86" customFormat="1"/>
    <row r="600" s="86" customFormat="1"/>
    <row r="601" s="86" customFormat="1"/>
    <row r="602" s="86" customFormat="1"/>
    <row r="603" s="86" customFormat="1"/>
    <row r="604" s="86" customFormat="1"/>
    <row r="605" s="86" customFormat="1"/>
    <row r="606" s="86" customFormat="1"/>
    <row r="607" s="86" customFormat="1"/>
    <row r="608" s="86" customFormat="1"/>
    <row r="609" s="86" customFormat="1"/>
    <row r="610" s="86" customFormat="1"/>
    <row r="611" s="86" customFormat="1"/>
    <row r="612" s="86" customFormat="1"/>
    <row r="613" s="86" customFormat="1"/>
    <row r="614" s="86" customFormat="1"/>
    <row r="615" s="86" customFormat="1"/>
    <row r="616" s="86" customFormat="1"/>
    <row r="617" s="86" customFormat="1"/>
    <row r="618" s="86" customFormat="1"/>
    <row r="619" s="86" customFormat="1"/>
    <row r="620" s="86" customFormat="1"/>
    <row r="621" s="86" customFormat="1"/>
    <row r="622" s="86" customFormat="1"/>
    <row r="623" s="86" customFormat="1"/>
    <row r="624" s="86" customFormat="1"/>
    <row r="625" s="86" customFormat="1"/>
    <row r="626" s="86" customFormat="1"/>
    <row r="627" s="86" customFormat="1"/>
    <row r="628" s="86" customFormat="1"/>
    <row r="629" s="86" customFormat="1"/>
    <row r="630" s="86" customFormat="1"/>
    <row r="631" s="86" customFormat="1"/>
  </sheetData>
  <mergeCells count="1">
    <mergeCell ref="A5:H5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D3A1-576F-457C-93FB-A1E72C1BEB27}">
  <sheetPr>
    <pageSetUpPr fitToPage="1"/>
  </sheetPr>
  <dimension ref="A2:AP617"/>
  <sheetViews>
    <sheetView zoomScaleNormal="100" workbookViewId="0">
      <selection sqref="A1:I9"/>
    </sheetView>
  </sheetViews>
  <sheetFormatPr defaultRowHeight="15"/>
  <cols>
    <col min="1" max="1" width="3.5703125" style="86" customWidth="1"/>
    <col min="2" max="2" width="16.28515625" style="86" customWidth="1"/>
    <col min="3" max="3" width="37.140625" style="86" bestFit="1" customWidth="1"/>
    <col min="4" max="4" width="15.7109375" style="86" customWidth="1"/>
    <col min="5" max="5" width="18.5703125" style="86" customWidth="1"/>
    <col min="6" max="6" width="12.5703125" style="86" bestFit="1" customWidth="1"/>
    <col min="7" max="7" width="14" style="86" customWidth="1"/>
    <col min="8" max="8" width="16.7109375" style="86" customWidth="1"/>
    <col min="9" max="9" width="26.5703125" style="86" customWidth="1"/>
    <col min="10" max="42" width="9.140625" style="86"/>
  </cols>
  <sheetData>
    <row r="2" spans="2:11" ht="15.75">
      <c r="B2" s="166" t="s">
        <v>203</v>
      </c>
      <c r="C2" s="167"/>
      <c r="D2" s="167"/>
      <c r="E2" s="167"/>
      <c r="F2" s="167"/>
      <c r="G2" s="167"/>
      <c r="H2" s="167"/>
      <c r="I2" s="167"/>
    </row>
    <row r="3" spans="2:11" ht="90" customHeight="1" thickBot="1">
      <c r="B3" s="167" t="s">
        <v>207</v>
      </c>
      <c r="C3" s="168"/>
      <c r="D3" s="168"/>
      <c r="E3" s="168"/>
      <c r="F3" s="168"/>
      <c r="G3" s="168"/>
      <c r="H3" s="168"/>
      <c r="I3" s="168"/>
    </row>
    <row r="4" spans="2:11" ht="60.75" customHeight="1" thickBot="1">
      <c r="B4" s="113"/>
      <c r="C4" s="114"/>
      <c r="D4" s="169" t="s">
        <v>136</v>
      </c>
      <c r="E4" s="169"/>
      <c r="F4" s="169"/>
      <c r="G4" s="169"/>
      <c r="H4" s="169"/>
      <c r="I4" s="170"/>
      <c r="J4" s="112"/>
      <c r="K4" s="112"/>
    </row>
    <row r="5" spans="2:11">
      <c r="B5" s="177" t="s">
        <v>137</v>
      </c>
      <c r="C5" s="179" t="s">
        <v>138</v>
      </c>
      <c r="D5" s="179" t="s">
        <v>139</v>
      </c>
      <c r="E5" s="181" t="s">
        <v>140</v>
      </c>
      <c r="F5" s="182" t="s">
        <v>141</v>
      </c>
      <c r="G5" s="179" t="s">
        <v>142</v>
      </c>
      <c r="H5" s="171" t="s">
        <v>161</v>
      </c>
      <c r="I5" s="173" t="s">
        <v>162</v>
      </c>
      <c r="J5" s="112"/>
      <c r="K5" s="112"/>
    </row>
    <row r="6" spans="2:11" ht="15.75" thickBot="1">
      <c r="B6" s="178"/>
      <c r="C6" s="180"/>
      <c r="D6" s="180"/>
      <c r="E6" s="172"/>
      <c r="F6" s="183"/>
      <c r="G6" s="180"/>
      <c r="H6" s="172"/>
      <c r="I6" s="174"/>
      <c r="J6" s="112"/>
      <c r="K6" s="112"/>
    </row>
    <row r="7" spans="2:11" s="86" customFormat="1" ht="15.75" thickBot="1">
      <c r="B7" s="116">
        <v>1</v>
      </c>
      <c r="C7" s="115" t="s">
        <v>192</v>
      </c>
      <c r="D7" s="117" t="s">
        <v>144</v>
      </c>
      <c r="E7" s="118">
        <v>12</v>
      </c>
      <c r="F7" s="125">
        <v>1</v>
      </c>
      <c r="G7" s="126">
        <f>E7*F7</f>
        <v>12</v>
      </c>
      <c r="H7" s="127">
        <f>'Resumo Posto'!G8</f>
        <v>5631.8822616073521</v>
      </c>
      <c r="I7" s="128">
        <f>G7*H7</f>
        <v>67582.587139288225</v>
      </c>
      <c r="J7" s="112"/>
      <c r="K7" s="112"/>
    </row>
    <row r="8" spans="2:11" s="86" customFormat="1" ht="15.75" thickBot="1">
      <c r="B8" s="175" t="s">
        <v>143</v>
      </c>
      <c r="C8" s="176"/>
      <c r="D8" s="176"/>
      <c r="E8" s="176"/>
      <c r="F8" s="176"/>
      <c r="G8" s="176"/>
      <c r="H8" s="176"/>
      <c r="I8" s="129">
        <f>I7</f>
        <v>67582.587139288225</v>
      </c>
      <c r="J8" s="112"/>
      <c r="K8" s="112"/>
    </row>
    <row r="9" spans="2:11" s="86" customFormat="1">
      <c r="B9" s="112"/>
      <c r="C9" s="112"/>
      <c r="D9" s="112"/>
      <c r="E9" s="112"/>
      <c r="F9" s="112"/>
      <c r="G9" s="119"/>
      <c r="H9" s="119"/>
      <c r="I9" s="120"/>
      <c r="J9" s="112"/>
      <c r="K9" s="112"/>
    </row>
    <row r="10" spans="2:11" s="86" customFormat="1">
      <c r="B10" s="112"/>
      <c r="C10" s="112"/>
      <c r="D10" s="112"/>
      <c r="E10" s="112"/>
      <c r="F10" s="112"/>
      <c r="G10" s="119"/>
      <c r="H10" s="119"/>
      <c r="I10" s="120"/>
      <c r="J10" s="112"/>
      <c r="K10" s="112"/>
    </row>
    <row r="11" spans="2:11" s="86" customFormat="1"/>
    <row r="12" spans="2:11" s="86" customFormat="1"/>
    <row r="13" spans="2:11" s="86" customFormat="1"/>
    <row r="14" spans="2:11" s="86" customFormat="1"/>
    <row r="15" spans="2:11" s="86" customFormat="1"/>
    <row r="16" spans="2:11" s="86" customFormat="1"/>
    <row r="17" s="86" customFormat="1"/>
    <row r="18" s="86" customFormat="1"/>
    <row r="19" s="86" customFormat="1"/>
    <row r="20" s="86" customFormat="1"/>
    <row r="21" s="86" customFormat="1"/>
    <row r="22" s="86" customFormat="1"/>
    <row r="23" s="86" customFormat="1"/>
    <row r="24" s="86" customFormat="1"/>
    <row r="25" s="86" customFormat="1"/>
    <row r="26" s="86" customFormat="1"/>
    <row r="27" s="86" customFormat="1"/>
    <row r="28" s="86" customFormat="1"/>
    <row r="29" s="86" customFormat="1"/>
    <row r="30" s="86" customFormat="1"/>
    <row r="31" s="86" customFormat="1"/>
    <row r="32" s="86" customFormat="1"/>
    <row r="33" s="86" customFormat="1"/>
    <row r="34" s="86" customFormat="1"/>
    <row r="35" s="86" customFormat="1"/>
    <row r="36" s="86" customFormat="1"/>
    <row r="37" s="86" customFormat="1"/>
    <row r="38" s="86" customFormat="1"/>
    <row r="39" s="86" customFormat="1"/>
    <row r="40" s="86" customFormat="1"/>
    <row r="41" s="86" customFormat="1"/>
    <row r="42" s="86" customFormat="1"/>
    <row r="43" s="86" customFormat="1"/>
    <row r="44" s="86" customFormat="1"/>
    <row r="45" s="86" customFormat="1"/>
    <row r="46" s="86" customFormat="1"/>
    <row r="47" s="86" customFormat="1"/>
    <row r="48" s="86" customFormat="1"/>
    <row r="49" s="86" customFormat="1"/>
    <row r="50" s="86" customFormat="1"/>
    <row r="51" s="86" customFormat="1"/>
    <row r="52" s="86" customFormat="1"/>
    <row r="53" s="86" customFormat="1"/>
    <row r="54" s="86" customFormat="1"/>
    <row r="55" s="86" customFormat="1"/>
    <row r="56" s="86" customFormat="1"/>
    <row r="57" s="86" customFormat="1"/>
    <row r="58" s="86" customFormat="1"/>
    <row r="59" s="86" customFormat="1"/>
    <row r="60" s="86" customFormat="1"/>
    <row r="61" s="86" customFormat="1"/>
    <row r="62" s="86" customFormat="1"/>
    <row r="63" s="86" customFormat="1"/>
    <row r="64" s="86" customFormat="1"/>
    <row r="65" s="86" customFormat="1"/>
    <row r="66" s="86" customFormat="1"/>
    <row r="67" s="86" customFormat="1"/>
    <row r="68" s="86" customFormat="1"/>
    <row r="69" s="86" customFormat="1"/>
    <row r="70" s="86" customFormat="1"/>
    <row r="71" s="86" customFormat="1"/>
    <row r="72" s="86" customFormat="1"/>
    <row r="73" s="86" customFormat="1"/>
    <row r="74" s="86" customFormat="1"/>
    <row r="75" s="86" customFormat="1"/>
    <row r="76" s="86" customFormat="1"/>
    <row r="77" s="86" customFormat="1"/>
    <row r="78" s="86" customFormat="1"/>
    <row r="79" s="86" customFormat="1"/>
    <row r="80" s="86" customFormat="1"/>
    <row r="81" s="86" customFormat="1"/>
    <row r="82" s="86" customFormat="1"/>
    <row r="83" s="86" customFormat="1"/>
    <row r="84" s="86" customFormat="1"/>
    <row r="85" s="86" customFormat="1"/>
    <row r="86" s="86" customFormat="1"/>
    <row r="87" s="86" customFormat="1"/>
    <row r="88" s="86" customFormat="1"/>
    <row r="89" s="86" customFormat="1"/>
    <row r="90" s="86" customFormat="1"/>
    <row r="91" s="86" customFormat="1"/>
    <row r="92" s="86" customFormat="1"/>
    <row r="93" s="86" customFormat="1"/>
    <row r="94" s="86" customFormat="1"/>
    <row r="95" s="86" customFormat="1"/>
    <row r="96" s="86" customFormat="1"/>
    <row r="97" s="86" customFormat="1"/>
    <row r="98" s="86" customFormat="1"/>
    <row r="99" s="86" customFormat="1"/>
    <row r="100" s="86" customFormat="1"/>
    <row r="101" s="86" customFormat="1"/>
    <row r="102" s="86" customFormat="1"/>
    <row r="103" s="86" customFormat="1"/>
    <row r="104" s="86" customFormat="1"/>
    <row r="105" s="86" customFormat="1"/>
    <row r="106" s="86" customFormat="1"/>
    <row r="107" s="86" customFormat="1"/>
    <row r="108" s="86" customFormat="1"/>
    <row r="109" s="86" customFormat="1"/>
    <row r="110" s="86" customFormat="1"/>
    <row r="111" s="86" customFormat="1"/>
    <row r="112" s="86" customFormat="1"/>
    <row r="113" s="86" customFormat="1"/>
    <row r="114" s="86" customFormat="1"/>
    <row r="115" s="86" customFormat="1"/>
    <row r="116" s="86" customFormat="1"/>
    <row r="117" s="86" customFormat="1"/>
    <row r="118" s="86" customFormat="1"/>
    <row r="119" s="86" customFormat="1"/>
    <row r="120" s="86" customFormat="1"/>
    <row r="121" s="86" customFormat="1"/>
    <row r="122" s="86" customFormat="1"/>
    <row r="123" s="86" customFormat="1"/>
    <row r="124" s="86" customFormat="1"/>
    <row r="125" s="86" customFormat="1"/>
    <row r="126" s="86" customFormat="1"/>
    <row r="127" s="86" customFormat="1"/>
    <row r="128" s="86" customFormat="1"/>
    <row r="129" s="86" customFormat="1"/>
    <row r="130" s="86" customFormat="1"/>
    <row r="131" s="86" customFormat="1"/>
    <row r="132" s="86" customFormat="1"/>
    <row r="133" s="86" customFormat="1"/>
    <row r="134" s="86" customFormat="1"/>
    <row r="135" s="86" customFormat="1"/>
    <row r="136" s="86" customFormat="1"/>
    <row r="137" s="86" customFormat="1"/>
    <row r="138" s="86" customFormat="1"/>
    <row r="139" s="86" customFormat="1"/>
    <row r="140" s="86" customFormat="1"/>
    <row r="141" s="86" customFormat="1"/>
    <row r="142" s="86" customFormat="1"/>
    <row r="143" s="86" customFormat="1"/>
    <row r="144" s="86" customFormat="1"/>
    <row r="145" s="86" customFormat="1"/>
    <row r="146" s="86" customFormat="1"/>
    <row r="147" s="86" customFormat="1"/>
    <row r="148" s="86" customFormat="1"/>
    <row r="149" s="86" customFormat="1"/>
    <row r="150" s="86" customFormat="1"/>
    <row r="151" s="86" customFormat="1"/>
    <row r="152" s="86" customFormat="1"/>
    <row r="153" s="86" customFormat="1"/>
    <row r="154" s="86" customFormat="1"/>
    <row r="155" s="86" customFormat="1"/>
    <row r="156" s="86" customFormat="1"/>
    <row r="157" s="86" customFormat="1"/>
    <row r="158" s="86" customFormat="1"/>
    <row r="159" s="86" customFormat="1"/>
    <row r="160" s="86" customFormat="1"/>
    <row r="161" s="86" customFormat="1"/>
    <row r="162" s="86" customFormat="1"/>
    <row r="163" s="86" customFormat="1"/>
    <row r="164" s="86" customFormat="1"/>
    <row r="165" s="86" customFormat="1"/>
    <row r="166" s="86" customFormat="1"/>
    <row r="167" s="86" customFormat="1"/>
    <row r="168" s="86" customFormat="1"/>
    <row r="169" s="86" customFormat="1"/>
    <row r="170" s="86" customFormat="1"/>
    <row r="171" s="86" customFormat="1"/>
    <row r="172" s="86" customFormat="1"/>
    <row r="173" s="86" customFormat="1"/>
    <row r="174" s="86" customFormat="1"/>
    <row r="175" s="86" customFormat="1"/>
    <row r="176" s="86" customFormat="1"/>
    <row r="177" s="86" customFormat="1"/>
    <row r="178" s="86" customFormat="1"/>
    <row r="179" s="86" customFormat="1"/>
    <row r="180" s="86" customFormat="1"/>
    <row r="181" s="86" customFormat="1"/>
    <row r="182" s="86" customFormat="1"/>
    <row r="183" s="86" customFormat="1"/>
    <row r="184" s="86" customFormat="1"/>
    <row r="185" s="86" customFormat="1"/>
    <row r="186" s="86" customFormat="1"/>
    <row r="187" s="86" customFormat="1"/>
    <row r="188" s="86" customFormat="1"/>
    <row r="189" s="86" customFormat="1"/>
    <row r="190" s="86" customFormat="1"/>
    <row r="191" s="86" customFormat="1"/>
    <row r="192" s="86" customFormat="1"/>
    <row r="193" s="86" customFormat="1"/>
    <row r="194" s="86" customFormat="1"/>
    <row r="195" s="86" customFormat="1"/>
    <row r="196" s="86" customFormat="1"/>
    <row r="197" s="86" customFormat="1"/>
    <row r="198" s="86" customFormat="1"/>
    <row r="199" s="86" customFormat="1"/>
    <row r="200" s="86" customFormat="1"/>
    <row r="201" s="86" customFormat="1"/>
    <row r="202" s="86" customFormat="1"/>
    <row r="203" s="86" customFormat="1"/>
    <row r="204" s="86" customFormat="1"/>
    <row r="205" s="86" customFormat="1"/>
    <row r="206" s="86" customFormat="1"/>
    <row r="207" s="86" customFormat="1"/>
    <row r="208" s="86" customFormat="1"/>
    <row r="209" s="86" customFormat="1"/>
    <row r="210" s="86" customFormat="1"/>
    <row r="211" s="86" customFormat="1"/>
    <row r="212" s="86" customFormat="1"/>
    <row r="213" s="86" customFormat="1"/>
    <row r="214" s="86" customFormat="1"/>
    <row r="215" s="86" customFormat="1"/>
    <row r="216" s="86" customFormat="1"/>
    <row r="217" s="86" customFormat="1"/>
    <row r="218" s="86" customFormat="1"/>
    <row r="219" s="86" customFormat="1"/>
    <row r="220" s="86" customFormat="1"/>
    <row r="221" s="86" customFormat="1"/>
    <row r="222" s="86" customFormat="1"/>
    <row r="223" s="86" customFormat="1"/>
    <row r="224" s="86" customFormat="1"/>
    <row r="225" s="86" customFormat="1"/>
    <row r="226" s="86" customFormat="1"/>
    <row r="227" s="86" customFormat="1"/>
    <row r="228" s="86" customFormat="1"/>
    <row r="229" s="86" customFormat="1"/>
    <row r="230" s="86" customFormat="1"/>
    <row r="231" s="86" customFormat="1"/>
    <row r="232" s="86" customFormat="1"/>
    <row r="233" s="86" customFormat="1"/>
    <row r="234" s="86" customFormat="1"/>
    <row r="235" s="86" customFormat="1"/>
    <row r="236" s="86" customFormat="1"/>
    <row r="237" s="86" customFormat="1"/>
    <row r="238" s="86" customFormat="1"/>
    <row r="239" s="86" customFormat="1"/>
    <row r="240" s="86" customFormat="1"/>
    <row r="241" s="86" customFormat="1"/>
    <row r="242" s="86" customFormat="1"/>
    <row r="243" s="86" customFormat="1"/>
    <row r="244" s="86" customFormat="1"/>
    <row r="245" s="86" customFormat="1"/>
    <row r="246" s="86" customFormat="1"/>
    <row r="247" s="86" customFormat="1"/>
    <row r="248" s="86" customFormat="1"/>
    <row r="249" s="86" customFormat="1"/>
    <row r="250" s="86" customFormat="1"/>
    <row r="251" s="86" customFormat="1"/>
    <row r="252" s="86" customFormat="1"/>
    <row r="253" s="86" customFormat="1"/>
    <row r="254" s="86" customFormat="1"/>
    <row r="255" s="86" customFormat="1"/>
    <row r="256" s="86" customFormat="1"/>
    <row r="257" s="86" customFormat="1"/>
    <row r="258" s="86" customFormat="1"/>
    <row r="259" s="86" customFormat="1"/>
    <row r="260" s="86" customFormat="1"/>
    <row r="261" s="86" customFormat="1"/>
    <row r="262" s="86" customFormat="1"/>
    <row r="263" s="86" customFormat="1"/>
    <row r="264" s="86" customFormat="1"/>
    <row r="265" s="86" customFormat="1"/>
    <row r="266" s="86" customFormat="1"/>
    <row r="267" s="86" customFormat="1"/>
    <row r="268" s="86" customFormat="1"/>
    <row r="269" s="86" customFormat="1"/>
    <row r="270" s="86" customFormat="1"/>
    <row r="271" s="86" customFormat="1"/>
    <row r="272" s="86" customFormat="1"/>
    <row r="273" s="86" customFormat="1"/>
    <row r="274" s="86" customFormat="1"/>
    <row r="275" s="86" customFormat="1"/>
    <row r="276" s="86" customFormat="1"/>
    <row r="277" s="86" customFormat="1"/>
    <row r="278" s="86" customFormat="1"/>
    <row r="279" s="86" customFormat="1"/>
    <row r="280" s="86" customFormat="1"/>
    <row r="281" s="86" customFormat="1"/>
    <row r="282" s="86" customFormat="1"/>
    <row r="283" s="86" customFormat="1"/>
    <row r="284" s="86" customFormat="1"/>
    <row r="285" s="86" customFormat="1"/>
    <row r="286" s="86" customFormat="1"/>
    <row r="287" s="86" customFormat="1"/>
    <row r="288" s="86" customFormat="1"/>
    <row r="289" s="86" customFormat="1"/>
    <row r="290" s="86" customFormat="1"/>
    <row r="291" s="86" customFormat="1"/>
    <row r="292" s="86" customFormat="1"/>
    <row r="293" s="86" customFormat="1"/>
    <row r="294" s="86" customFormat="1"/>
    <row r="295" s="86" customFormat="1"/>
    <row r="296" s="86" customFormat="1"/>
    <row r="297" s="86" customFormat="1"/>
    <row r="298" s="86" customFormat="1"/>
    <row r="299" s="86" customFormat="1"/>
    <row r="300" s="86" customFormat="1"/>
    <row r="301" s="86" customFormat="1"/>
    <row r="302" s="86" customFormat="1"/>
    <row r="303" s="86" customFormat="1"/>
    <row r="304" s="86" customFormat="1"/>
    <row r="305" s="86" customFormat="1"/>
    <row r="306" s="86" customFormat="1"/>
    <row r="307" s="86" customFormat="1"/>
    <row r="308" s="86" customFormat="1"/>
    <row r="309" s="86" customFormat="1"/>
    <row r="310" s="86" customFormat="1"/>
    <row r="311" s="86" customFormat="1"/>
    <row r="312" s="86" customFormat="1"/>
    <row r="313" s="86" customFormat="1"/>
    <row r="314" s="86" customFormat="1"/>
    <row r="315" s="86" customFormat="1"/>
    <row r="316" s="86" customFormat="1"/>
    <row r="317" s="86" customFormat="1"/>
    <row r="318" s="86" customFormat="1"/>
    <row r="319" s="86" customFormat="1"/>
    <row r="320" s="86" customFormat="1"/>
    <row r="321" s="86" customFormat="1"/>
    <row r="322" s="86" customFormat="1"/>
    <row r="323" s="86" customFormat="1"/>
    <row r="324" s="86" customFormat="1"/>
    <row r="325" s="86" customFormat="1"/>
    <row r="326" s="86" customFormat="1"/>
    <row r="327" s="86" customFormat="1"/>
    <row r="328" s="86" customFormat="1"/>
    <row r="329" s="86" customFormat="1"/>
    <row r="330" s="86" customFormat="1"/>
    <row r="331" s="86" customFormat="1"/>
    <row r="332" s="86" customFormat="1"/>
    <row r="333" s="86" customFormat="1"/>
    <row r="334" s="86" customFormat="1"/>
    <row r="335" s="86" customFormat="1"/>
    <row r="336" s="86" customFormat="1"/>
    <row r="337" s="86" customFormat="1"/>
    <row r="338" s="86" customFormat="1"/>
    <row r="339" s="86" customFormat="1"/>
    <row r="340" s="86" customFormat="1"/>
    <row r="341" s="86" customFormat="1"/>
    <row r="342" s="86" customFormat="1"/>
    <row r="343" s="86" customFormat="1"/>
    <row r="344" s="86" customFormat="1"/>
    <row r="345" s="86" customFormat="1"/>
    <row r="346" s="86" customFormat="1"/>
    <row r="347" s="86" customFormat="1"/>
    <row r="348" s="86" customFormat="1"/>
    <row r="349" s="86" customFormat="1"/>
    <row r="350" s="86" customFormat="1"/>
    <row r="351" s="86" customFormat="1"/>
    <row r="352" s="86" customFormat="1"/>
    <row r="353" s="86" customFormat="1"/>
    <row r="354" s="86" customFormat="1"/>
    <row r="355" s="86" customFormat="1"/>
    <row r="356" s="86" customFormat="1"/>
    <row r="357" s="86" customFormat="1"/>
    <row r="358" s="86" customFormat="1"/>
    <row r="359" s="86" customFormat="1"/>
    <row r="360" s="86" customFormat="1"/>
    <row r="361" s="86" customFormat="1"/>
    <row r="362" s="86" customFormat="1"/>
    <row r="363" s="86" customFormat="1"/>
    <row r="364" s="86" customFormat="1"/>
    <row r="365" s="86" customFormat="1"/>
    <row r="366" s="86" customFormat="1"/>
    <row r="367" s="86" customFormat="1"/>
    <row r="368" s="86" customFormat="1"/>
    <row r="369" s="86" customFormat="1"/>
    <row r="370" s="86" customFormat="1"/>
    <row r="371" s="86" customFormat="1"/>
    <row r="372" s="86" customFormat="1"/>
    <row r="373" s="86" customFormat="1"/>
    <row r="374" s="86" customFormat="1"/>
    <row r="375" s="86" customFormat="1"/>
    <row r="376" s="86" customFormat="1"/>
    <row r="377" s="86" customFormat="1"/>
    <row r="378" s="86" customFormat="1"/>
    <row r="379" s="86" customFormat="1"/>
    <row r="380" s="86" customFormat="1"/>
    <row r="381" s="86" customFormat="1"/>
    <row r="382" s="86" customFormat="1"/>
    <row r="383" s="86" customFormat="1"/>
    <row r="384" s="86" customFormat="1"/>
    <row r="385" s="86" customFormat="1"/>
    <row r="386" s="86" customFormat="1"/>
    <row r="387" s="86" customFormat="1"/>
    <row r="388" s="86" customFormat="1"/>
    <row r="389" s="86" customFormat="1"/>
    <row r="390" s="86" customFormat="1"/>
    <row r="391" s="86" customFormat="1"/>
    <row r="392" s="86" customFormat="1"/>
    <row r="393" s="86" customFormat="1"/>
    <row r="394" s="86" customFormat="1"/>
    <row r="395" s="86" customFormat="1"/>
    <row r="396" s="86" customFormat="1"/>
    <row r="397" s="86" customFormat="1"/>
    <row r="398" s="86" customFormat="1"/>
    <row r="399" s="86" customFormat="1"/>
    <row r="400" s="86" customFormat="1"/>
    <row r="401" s="86" customFormat="1"/>
    <row r="402" s="86" customFormat="1"/>
    <row r="403" s="86" customFormat="1"/>
    <row r="404" s="86" customFormat="1"/>
    <row r="405" s="86" customFormat="1"/>
    <row r="406" s="86" customFormat="1"/>
    <row r="407" s="86" customFormat="1"/>
    <row r="408" s="86" customFormat="1"/>
    <row r="409" s="86" customFormat="1"/>
    <row r="410" s="86" customFormat="1"/>
    <row r="411" s="86" customFormat="1"/>
    <row r="412" s="86" customFormat="1"/>
    <row r="413" s="86" customFormat="1"/>
    <row r="414" s="86" customFormat="1"/>
    <row r="415" s="86" customFormat="1"/>
    <row r="416" s="86" customFormat="1"/>
    <row r="417" s="86" customFormat="1"/>
    <row r="418" s="86" customFormat="1"/>
    <row r="419" s="86" customFormat="1"/>
    <row r="420" s="86" customFormat="1"/>
    <row r="421" s="86" customFormat="1"/>
    <row r="422" s="86" customFormat="1"/>
    <row r="423" s="86" customFormat="1"/>
    <row r="424" s="86" customFormat="1"/>
    <row r="425" s="86" customFormat="1"/>
    <row r="426" s="86" customFormat="1"/>
    <row r="427" s="86" customFormat="1"/>
    <row r="428" s="86" customFormat="1"/>
    <row r="429" s="86" customFormat="1"/>
    <row r="430" s="86" customFormat="1"/>
    <row r="431" s="86" customFormat="1"/>
    <row r="432" s="86" customFormat="1"/>
    <row r="433" s="86" customFormat="1"/>
    <row r="434" s="86" customFormat="1"/>
    <row r="435" s="86" customFormat="1"/>
    <row r="436" s="86" customFormat="1"/>
    <row r="437" s="86" customFormat="1"/>
    <row r="438" s="86" customFormat="1"/>
    <row r="439" s="86" customFormat="1"/>
    <row r="440" s="86" customFormat="1"/>
    <row r="441" s="86" customFormat="1"/>
    <row r="442" s="86" customFormat="1"/>
    <row r="443" s="86" customFormat="1"/>
    <row r="444" s="86" customFormat="1"/>
    <row r="445" s="86" customFormat="1"/>
    <row r="446" s="86" customFormat="1"/>
    <row r="447" s="86" customFormat="1"/>
    <row r="448" s="86" customFormat="1"/>
    <row r="449" s="86" customFormat="1"/>
    <row r="450" s="86" customFormat="1"/>
    <row r="451" s="86" customFormat="1"/>
    <row r="452" s="86" customFormat="1"/>
    <row r="453" s="86" customFormat="1"/>
    <row r="454" s="86" customFormat="1"/>
    <row r="455" s="86" customFormat="1"/>
    <row r="456" s="86" customFormat="1"/>
    <row r="457" s="86" customFormat="1"/>
    <row r="458" s="86" customFormat="1"/>
    <row r="459" s="86" customFormat="1"/>
    <row r="460" s="86" customFormat="1"/>
    <row r="461" s="86" customFormat="1"/>
    <row r="462" s="86" customFormat="1"/>
    <row r="463" s="86" customFormat="1"/>
    <row r="464" s="86" customFormat="1"/>
    <row r="465" s="86" customFormat="1"/>
    <row r="466" s="86" customFormat="1"/>
    <row r="467" s="86" customFormat="1"/>
    <row r="468" s="86" customFormat="1"/>
    <row r="469" s="86" customFormat="1"/>
    <row r="470" s="86" customFormat="1"/>
    <row r="471" s="86" customFormat="1"/>
    <row r="472" s="86" customFormat="1"/>
    <row r="473" s="86" customFormat="1"/>
    <row r="474" s="86" customFormat="1"/>
    <row r="475" s="86" customFormat="1"/>
    <row r="476" s="86" customFormat="1"/>
    <row r="477" s="86" customFormat="1"/>
    <row r="478" s="86" customFormat="1"/>
    <row r="479" s="86" customFormat="1"/>
    <row r="480" s="86" customFormat="1"/>
    <row r="481" s="86" customFormat="1"/>
    <row r="482" s="86" customFormat="1"/>
    <row r="483" s="86" customFormat="1"/>
    <row r="484" s="86" customFormat="1"/>
    <row r="485" s="86" customFormat="1"/>
    <row r="486" s="86" customFormat="1"/>
    <row r="487" s="86" customFormat="1"/>
    <row r="488" s="86" customFormat="1"/>
    <row r="489" s="86" customFormat="1"/>
    <row r="490" s="86" customFormat="1"/>
    <row r="491" s="86" customFormat="1"/>
    <row r="492" s="86" customFormat="1"/>
    <row r="493" s="86" customFormat="1"/>
    <row r="494" s="86" customFormat="1"/>
    <row r="495" s="86" customFormat="1"/>
    <row r="496" s="86" customFormat="1"/>
    <row r="497" s="86" customFormat="1"/>
    <row r="498" s="86" customFormat="1"/>
    <row r="499" s="86" customFormat="1"/>
    <row r="500" s="86" customFormat="1"/>
    <row r="501" s="86" customFormat="1"/>
    <row r="502" s="86" customFormat="1"/>
    <row r="503" s="86" customFormat="1"/>
    <row r="504" s="86" customFormat="1"/>
    <row r="505" s="86" customFormat="1"/>
    <row r="506" s="86" customFormat="1"/>
    <row r="507" s="86" customFormat="1"/>
    <row r="508" s="86" customFormat="1"/>
    <row r="509" s="86" customFormat="1"/>
    <row r="510" s="86" customFormat="1"/>
    <row r="511" s="86" customFormat="1"/>
    <row r="512" s="86" customFormat="1"/>
    <row r="513" s="86" customFormat="1"/>
    <row r="514" s="86" customFormat="1"/>
    <row r="515" s="86" customFormat="1"/>
    <row r="516" s="86" customFormat="1"/>
    <row r="517" s="86" customFormat="1"/>
    <row r="518" s="86" customFormat="1"/>
    <row r="519" s="86" customFormat="1"/>
    <row r="520" s="86" customFormat="1"/>
    <row r="521" s="86" customFormat="1"/>
    <row r="522" s="86" customFormat="1"/>
    <row r="523" s="86" customFormat="1"/>
    <row r="524" s="86" customFormat="1"/>
    <row r="525" s="86" customFormat="1"/>
    <row r="526" s="86" customFormat="1"/>
    <row r="527" s="86" customFormat="1"/>
    <row r="528" s="86" customFormat="1"/>
    <row r="529" s="86" customFormat="1"/>
    <row r="530" s="86" customFormat="1"/>
    <row r="531" s="86" customFormat="1"/>
    <row r="532" s="86" customFormat="1"/>
    <row r="533" s="86" customFormat="1"/>
    <row r="534" s="86" customFormat="1"/>
    <row r="535" s="86" customFormat="1"/>
    <row r="536" s="86" customFormat="1"/>
    <row r="537" s="86" customFormat="1"/>
    <row r="538" s="86" customFormat="1"/>
    <row r="539" s="86" customFormat="1"/>
    <row r="540" s="86" customFormat="1"/>
    <row r="541" s="86" customFormat="1"/>
    <row r="542" s="86" customFormat="1"/>
    <row r="543" s="86" customFormat="1"/>
    <row r="544" s="86" customFormat="1"/>
    <row r="545" s="86" customFormat="1"/>
    <row r="546" s="86" customFormat="1"/>
    <row r="547" s="86" customFormat="1"/>
    <row r="548" s="86" customFormat="1"/>
    <row r="549" s="86" customFormat="1"/>
    <row r="550" s="86" customFormat="1"/>
    <row r="551" s="86" customFormat="1"/>
    <row r="552" s="86" customFormat="1"/>
    <row r="553" s="86" customFormat="1"/>
    <row r="554" s="86" customFormat="1"/>
    <row r="555" s="86" customFormat="1"/>
    <row r="556" s="86" customFormat="1"/>
    <row r="557" s="86" customFormat="1"/>
    <row r="558" s="86" customFormat="1"/>
    <row r="559" s="86" customFormat="1"/>
    <row r="560" s="86" customFormat="1"/>
    <row r="561" s="86" customFormat="1"/>
    <row r="562" s="86" customFormat="1"/>
    <row r="563" s="86" customFormat="1"/>
    <row r="564" s="86" customFormat="1"/>
    <row r="565" s="86" customFormat="1"/>
    <row r="566" s="86" customFormat="1"/>
    <row r="567" s="86" customFormat="1"/>
    <row r="568" s="86" customFormat="1"/>
    <row r="569" s="86" customFormat="1"/>
    <row r="570" s="86" customFormat="1"/>
    <row r="571" s="86" customFormat="1"/>
    <row r="572" s="86" customFormat="1"/>
    <row r="573" s="86" customFormat="1"/>
    <row r="574" s="86" customFormat="1"/>
    <row r="575" s="86" customFormat="1"/>
    <row r="576" s="86" customFormat="1"/>
    <row r="577" s="86" customFormat="1"/>
    <row r="578" s="86" customFormat="1"/>
    <row r="579" s="86" customFormat="1"/>
    <row r="580" s="86" customFormat="1"/>
    <row r="581" s="86" customFormat="1"/>
    <row r="582" s="86" customFormat="1"/>
    <row r="583" s="86" customFormat="1"/>
    <row r="584" s="86" customFormat="1"/>
    <row r="585" s="86" customFormat="1"/>
    <row r="586" s="86" customFormat="1"/>
    <row r="587" s="86" customFormat="1"/>
    <row r="588" s="86" customFormat="1"/>
    <row r="589" s="86" customFormat="1"/>
    <row r="590" s="86" customFormat="1"/>
    <row r="591" s="86" customFormat="1"/>
    <row r="592" s="86" customFormat="1"/>
    <row r="593" s="86" customFormat="1"/>
    <row r="594" s="86" customFormat="1"/>
    <row r="595" s="86" customFormat="1"/>
    <row r="596" s="86" customFormat="1"/>
    <row r="597" s="86" customFormat="1"/>
    <row r="598" s="86" customFormat="1"/>
    <row r="599" s="86" customFormat="1"/>
    <row r="600" s="86" customFormat="1"/>
    <row r="601" s="86" customFormat="1"/>
    <row r="602" s="86" customFormat="1"/>
    <row r="603" s="86" customFormat="1"/>
    <row r="604" s="86" customFormat="1"/>
    <row r="605" s="86" customFormat="1"/>
    <row r="606" s="86" customFormat="1"/>
    <row r="607" s="86" customFormat="1"/>
    <row r="608" s="86" customFormat="1"/>
    <row r="609" s="86" customFormat="1"/>
    <row r="610" s="86" customFormat="1"/>
    <row r="611" s="86" customFormat="1"/>
    <row r="612" s="86" customFormat="1"/>
    <row r="613" s="86" customFormat="1"/>
    <row r="614" s="86" customFormat="1"/>
    <row r="615" s="86" customFormat="1"/>
    <row r="616" s="86" customFormat="1"/>
    <row r="617" s="86" customFormat="1"/>
  </sheetData>
  <mergeCells count="12">
    <mergeCell ref="B8:H8"/>
    <mergeCell ref="B5:B6"/>
    <mergeCell ref="C5:C6"/>
    <mergeCell ref="D5:D6"/>
    <mergeCell ref="E5:E6"/>
    <mergeCell ref="F5:F6"/>
    <mergeCell ref="G5:G6"/>
    <mergeCell ref="B2:I2"/>
    <mergeCell ref="B3:I3"/>
    <mergeCell ref="D4:I4"/>
    <mergeCell ref="H5:H6"/>
    <mergeCell ref="I5:I6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BD43-735D-4726-AE77-F4353AC8FA0A}">
  <sheetPr>
    <pageSetUpPr fitToPage="1"/>
  </sheetPr>
  <dimension ref="A6:AM617"/>
  <sheetViews>
    <sheetView zoomScaleNormal="100" workbookViewId="0">
      <selection sqref="A1:F9"/>
    </sheetView>
  </sheetViews>
  <sheetFormatPr defaultRowHeight="15"/>
  <cols>
    <col min="1" max="1" width="3.5703125" style="86" customWidth="1"/>
    <col min="2" max="2" width="16.28515625" style="86" customWidth="1"/>
    <col min="3" max="3" width="37.140625" style="86" bestFit="1" customWidth="1"/>
    <col min="4" max="4" width="15.7109375" style="86" customWidth="1"/>
    <col min="5" max="5" width="18.5703125" style="86" customWidth="1"/>
    <col min="6" max="6" width="12.5703125" style="86" bestFit="1" customWidth="1"/>
    <col min="7" max="39" width="9.140625" style="86"/>
  </cols>
  <sheetData>
    <row r="6" spans="2:8" s="86" customFormat="1">
      <c r="B6" s="184" t="s">
        <v>137</v>
      </c>
      <c r="C6" s="184" t="s">
        <v>138</v>
      </c>
      <c r="D6" s="184" t="s">
        <v>139</v>
      </c>
      <c r="E6" s="185" t="s">
        <v>140</v>
      </c>
      <c r="F6" s="186" t="s">
        <v>141</v>
      </c>
      <c r="G6" s="112"/>
      <c r="H6" s="112"/>
    </row>
    <row r="7" spans="2:8" s="86" customFormat="1">
      <c r="B7" s="184"/>
      <c r="C7" s="184"/>
      <c r="D7" s="184"/>
      <c r="E7" s="185"/>
      <c r="F7" s="186"/>
      <c r="G7" s="112"/>
      <c r="H7" s="112"/>
    </row>
    <row r="8" spans="2:8" s="86" customFormat="1">
      <c r="B8" s="121">
        <v>1</v>
      </c>
      <c r="C8" s="115" t="s">
        <v>192</v>
      </c>
      <c r="D8" s="122" t="s">
        <v>144</v>
      </c>
      <c r="E8" s="123">
        <v>12</v>
      </c>
      <c r="F8" s="124">
        <f>'Resumo Posto'!F8</f>
        <v>1</v>
      </c>
      <c r="G8" s="112"/>
      <c r="H8" s="112"/>
    </row>
    <row r="9" spans="2:8" s="86" customFormat="1">
      <c r="B9" s="112"/>
      <c r="C9" s="112"/>
      <c r="D9" s="112"/>
      <c r="E9" s="112"/>
      <c r="F9" s="112"/>
      <c r="G9" s="112"/>
      <c r="H9" s="112"/>
    </row>
    <row r="10" spans="2:8" s="86" customFormat="1">
      <c r="B10" s="112"/>
      <c r="C10" s="112"/>
      <c r="D10" s="112"/>
      <c r="E10" s="112"/>
      <c r="F10" s="112"/>
      <c r="G10" s="112"/>
      <c r="H10" s="112"/>
    </row>
    <row r="11" spans="2:8" s="86" customFormat="1"/>
    <row r="12" spans="2:8" s="86" customFormat="1"/>
    <row r="13" spans="2:8" s="86" customFormat="1"/>
    <row r="14" spans="2:8" s="86" customFormat="1"/>
    <row r="15" spans="2:8" s="86" customFormat="1"/>
    <row r="16" spans="2:8" s="86" customFormat="1"/>
    <row r="17" s="86" customFormat="1"/>
    <row r="18" s="86" customFormat="1"/>
    <row r="19" s="86" customFormat="1"/>
    <row r="20" s="86" customFormat="1"/>
    <row r="21" s="86" customFormat="1"/>
    <row r="22" s="86" customFormat="1"/>
    <row r="23" s="86" customFormat="1"/>
    <row r="24" s="86" customFormat="1"/>
    <row r="25" s="86" customFormat="1"/>
    <row r="26" s="86" customFormat="1"/>
    <row r="27" s="86" customFormat="1"/>
    <row r="28" s="86" customFormat="1"/>
    <row r="29" s="86" customFormat="1"/>
    <row r="30" s="86" customFormat="1"/>
    <row r="31" s="86" customFormat="1"/>
    <row r="32" s="86" customFormat="1"/>
    <row r="33" s="86" customFormat="1"/>
    <row r="34" s="86" customFormat="1"/>
    <row r="35" s="86" customFormat="1"/>
    <row r="36" s="86" customFormat="1"/>
    <row r="37" s="86" customFormat="1"/>
    <row r="38" s="86" customFormat="1"/>
    <row r="39" s="86" customFormat="1"/>
    <row r="40" s="86" customFormat="1"/>
    <row r="41" s="86" customFormat="1"/>
    <row r="42" s="86" customFormat="1"/>
    <row r="43" s="86" customFormat="1"/>
    <row r="44" s="86" customFormat="1"/>
    <row r="45" s="86" customFormat="1"/>
    <row r="46" s="86" customFormat="1"/>
    <row r="47" s="86" customFormat="1"/>
    <row r="48" s="86" customFormat="1"/>
    <row r="49" s="86" customFormat="1"/>
    <row r="50" s="86" customFormat="1"/>
    <row r="51" s="86" customFormat="1"/>
    <row r="52" s="86" customFormat="1"/>
    <row r="53" s="86" customFormat="1"/>
    <row r="54" s="86" customFormat="1"/>
    <row r="55" s="86" customFormat="1"/>
    <row r="56" s="86" customFormat="1"/>
    <row r="57" s="86" customFormat="1"/>
    <row r="58" s="86" customFormat="1"/>
    <row r="59" s="86" customFormat="1"/>
    <row r="60" s="86" customFormat="1"/>
    <row r="61" s="86" customFormat="1"/>
    <row r="62" s="86" customFormat="1"/>
    <row r="63" s="86" customFormat="1"/>
    <row r="64" s="86" customFormat="1"/>
    <row r="65" s="86" customFormat="1"/>
    <row r="66" s="86" customFormat="1"/>
    <row r="67" s="86" customFormat="1"/>
    <row r="68" s="86" customFormat="1"/>
    <row r="69" s="86" customFormat="1"/>
    <row r="70" s="86" customFormat="1"/>
    <row r="71" s="86" customFormat="1"/>
    <row r="72" s="86" customFormat="1"/>
    <row r="73" s="86" customFormat="1"/>
    <row r="74" s="86" customFormat="1"/>
    <row r="75" s="86" customFormat="1"/>
    <row r="76" s="86" customFormat="1"/>
    <row r="77" s="86" customFormat="1"/>
    <row r="78" s="86" customFormat="1"/>
    <row r="79" s="86" customFormat="1"/>
    <row r="80" s="86" customFormat="1"/>
    <row r="81" s="86" customFormat="1"/>
    <row r="82" s="86" customFormat="1"/>
    <row r="83" s="86" customFormat="1"/>
    <row r="84" s="86" customFormat="1"/>
    <row r="85" s="86" customFormat="1"/>
    <row r="86" s="86" customFormat="1"/>
    <row r="87" s="86" customFormat="1"/>
    <row r="88" s="86" customFormat="1"/>
    <row r="89" s="86" customFormat="1"/>
    <row r="90" s="86" customFormat="1"/>
    <row r="91" s="86" customFormat="1"/>
    <row r="92" s="86" customFormat="1"/>
    <row r="93" s="86" customFormat="1"/>
    <row r="94" s="86" customFormat="1"/>
    <row r="95" s="86" customFormat="1"/>
    <row r="96" s="86" customFormat="1"/>
    <row r="97" s="86" customFormat="1"/>
    <row r="98" s="86" customFormat="1"/>
    <row r="99" s="86" customFormat="1"/>
    <row r="100" s="86" customFormat="1"/>
    <row r="101" s="86" customFormat="1"/>
    <row r="102" s="86" customFormat="1"/>
    <row r="103" s="86" customFormat="1"/>
    <row r="104" s="86" customFormat="1"/>
    <row r="105" s="86" customFormat="1"/>
    <row r="106" s="86" customFormat="1"/>
    <row r="107" s="86" customFormat="1"/>
    <row r="108" s="86" customFormat="1"/>
    <row r="109" s="86" customFormat="1"/>
    <row r="110" s="86" customFormat="1"/>
    <row r="111" s="86" customFormat="1"/>
    <row r="112" s="86" customFormat="1"/>
    <row r="113" s="86" customFormat="1"/>
    <row r="114" s="86" customFormat="1"/>
    <row r="115" s="86" customFormat="1"/>
    <row r="116" s="86" customFormat="1"/>
    <row r="117" s="86" customFormat="1"/>
    <row r="118" s="86" customFormat="1"/>
    <row r="119" s="86" customFormat="1"/>
    <row r="120" s="86" customFormat="1"/>
    <row r="121" s="86" customFormat="1"/>
    <row r="122" s="86" customFormat="1"/>
    <row r="123" s="86" customFormat="1"/>
    <row r="124" s="86" customFormat="1"/>
    <row r="125" s="86" customFormat="1"/>
    <row r="126" s="86" customFormat="1"/>
    <row r="127" s="86" customFormat="1"/>
    <row r="128" s="86" customFormat="1"/>
    <row r="129" s="86" customFormat="1"/>
    <row r="130" s="86" customFormat="1"/>
    <row r="131" s="86" customFormat="1"/>
    <row r="132" s="86" customFormat="1"/>
    <row r="133" s="86" customFormat="1"/>
    <row r="134" s="86" customFormat="1"/>
    <row r="135" s="86" customFormat="1"/>
    <row r="136" s="86" customFormat="1"/>
    <row r="137" s="86" customFormat="1"/>
    <row r="138" s="86" customFormat="1"/>
    <row r="139" s="86" customFormat="1"/>
    <row r="140" s="86" customFormat="1"/>
    <row r="141" s="86" customFormat="1"/>
    <row r="142" s="86" customFormat="1"/>
    <row r="143" s="86" customFormat="1"/>
    <row r="144" s="86" customFormat="1"/>
    <row r="145" s="86" customFormat="1"/>
    <row r="146" s="86" customFormat="1"/>
    <row r="147" s="86" customFormat="1"/>
    <row r="148" s="86" customFormat="1"/>
    <row r="149" s="86" customFormat="1"/>
    <row r="150" s="86" customFormat="1"/>
    <row r="151" s="86" customFormat="1"/>
    <row r="152" s="86" customFormat="1"/>
    <row r="153" s="86" customFormat="1"/>
    <row r="154" s="86" customFormat="1"/>
    <row r="155" s="86" customFormat="1"/>
    <row r="156" s="86" customFormat="1"/>
    <row r="157" s="86" customFormat="1"/>
    <row r="158" s="86" customFormat="1"/>
    <row r="159" s="86" customFormat="1"/>
    <row r="160" s="86" customFormat="1"/>
    <row r="161" s="86" customFormat="1"/>
    <row r="162" s="86" customFormat="1"/>
    <row r="163" s="86" customFormat="1"/>
    <row r="164" s="86" customFormat="1"/>
    <row r="165" s="86" customFormat="1"/>
    <row r="166" s="86" customFormat="1"/>
    <row r="167" s="86" customFormat="1"/>
    <row r="168" s="86" customFormat="1"/>
    <row r="169" s="86" customFormat="1"/>
    <row r="170" s="86" customFormat="1"/>
    <row r="171" s="86" customFormat="1"/>
    <row r="172" s="86" customFormat="1"/>
    <row r="173" s="86" customFormat="1"/>
    <row r="174" s="86" customFormat="1"/>
    <row r="175" s="86" customFormat="1"/>
    <row r="176" s="86" customFormat="1"/>
    <row r="177" s="86" customFormat="1"/>
    <row r="178" s="86" customFormat="1"/>
    <row r="179" s="86" customFormat="1"/>
    <row r="180" s="86" customFormat="1"/>
    <row r="181" s="86" customFormat="1"/>
    <row r="182" s="86" customFormat="1"/>
    <row r="183" s="86" customFormat="1"/>
    <row r="184" s="86" customFormat="1"/>
    <row r="185" s="86" customFormat="1"/>
    <row r="186" s="86" customFormat="1"/>
    <row r="187" s="86" customFormat="1"/>
    <row r="188" s="86" customFormat="1"/>
    <row r="189" s="86" customFormat="1"/>
    <row r="190" s="86" customFormat="1"/>
    <row r="191" s="86" customFormat="1"/>
    <row r="192" s="86" customFormat="1"/>
    <row r="193" s="86" customFormat="1"/>
    <row r="194" s="86" customFormat="1"/>
    <row r="195" s="86" customFormat="1"/>
    <row r="196" s="86" customFormat="1"/>
    <row r="197" s="86" customFormat="1"/>
    <row r="198" s="86" customFormat="1"/>
    <row r="199" s="86" customFormat="1"/>
    <row r="200" s="86" customFormat="1"/>
    <row r="201" s="86" customFormat="1"/>
    <row r="202" s="86" customFormat="1"/>
    <row r="203" s="86" customFormat="1"/>
    <row r="204" s="86" customFormat="1"/>
    <row r="205" s="86" customFormat="1"/>
    <row r="206" s="86" customFormat="1"/>
    <row r="207" s="86" customFormat="1"/>
    <row r="208" s="86" customFormat="1"/>
    <row r="209" s="86" customFormat="1"/>
    <row r="210" s="86" customFormat="1"/>
    <row r="211" s="86" customFormat="1"/>
    <row r="212" s="86" customFormat="1"/>
    <row r="213" s="86" customFormat="1"/>
    <row r="214" s="86" customFormat="1"/>
    <row r="215" s="86" customFormat="1"/>
    <row r="216" s="86" customFormat="1"/>
    <row r="217" s="86" customFormat="1"/>
    <row r="218" s="86" customFormat="1"/>
    <row r="219" s="86" customFormat="1"/>
    <row r="220" s="86" customFormat="1"/>
    <row r="221" s="86" customFormat="1"/>
    <row r="222" s="86" customFormat="1"/>
    <row r="223" s="86" customFormat="1"/>
    <row r="224" s="86" customFormat="1"/>
    <row r="225" s="86" customFormat="1"/>
    <row r="226" s="86" customFormat="1"/>
    <row r="227" s="86" customFormat="1"/>
    <row r="228" s="86" customFormat="1"/>
    <row r="229" s="86" customFormat="1"/>
    <row r="230" s="86" customFormat="1"/>
    <row r="231" s="86" customFormat="1"/>
    <row r="232" s="86" customFormat="1"/>
    <row r="233" s="86" customFormat="1"/>
    <row r="234" s="86" customFormat="1"/>
    <row r="235" s="86" customFormat="1"/>
    <row r="236" s="86" customFormat="1"/>
    <row r="237" s="86" customFormat="1"/>
    <row r="238" s="86" customFormat="1"/>
    <row r="239" s="86" customFormat="1"/>
    <row r="240" s="86" customFormat="1"/>
    <row r="241" s="86" customFormat="1"/>
    <row r="242" s="86" customFormat="1"/>
    <row r="243" s="86" customFormat="1"/>
    <row r="244" s="86" customFormat="1"/>
    <row r="245" s="86" customFormat="1"/>
    <row r="246" s="86" customFormat="1"/>
    <row r="247" s="86" customFormat="1"/>
    <row r="248" s="86" customFormat="1"/>
    <row r="249" s="86" customFormat="1"/>
    <row r="250" s="86" customFormat="1"/>
    <row r="251" s="86" customFormat="1"/>
    <row r="252" s="86" customFormat="1"/>
    <row r="253" s="86" customFormat="1"/>
    <row r="254" s="86" customFormat="1"/>
    <row r="255" s="86" customFormat="1"/>
    <row r="256" s="86" customFormat="1"/>
    <row r="257" s="86" customFormat="1"/>
    <row r="258" s="86" customFormat="1"/>
    <row r="259" s="86" customFormat="1"/>
    <row r="260" s="86" customFormat="1"/>
    <row r="261" s="86" customFormat="1"/>
    <row r="262" s="86" customFormat="1"/>
    <row r="263" s="86" customFormat="1"/>
    <row r="264" s="86" customFormat="1"/>
    <row r="265" s="86" customFormat="1"/>
    <row r="266" s="86" customFormat="1"/>
    <row r="267" s="86" customFormat="1"/>
    <row r="268" s="86" customFormat="1"/>
    <row r="269" s="86" customFormat="1"/>
    <row r="270" s="86" customFormat="1"/>
    <row r="271" s="86" customFormat="1"/>
    <row r="272" s="86" customFormat="1"/>
    <row r="273" s="86" customFormat="1"/>
    <row r="274" s="86" customFormat="1"/>
    <row r="275" s="86" customFormat="1"/>
    <row r="276" s="86" customFormat="1"/>
    <row r="277" s="86" customFormat="1"/>
    <row r="278" s="86" customFormat="1"/>
    <row r="279" s="86" customFormat="1"/>
    <row r="280" s="86" customFormat="1"/>
    <row r="281" s="86" customFormat="1"/>
    <row r="282" s="86" customFormat="1"/>
    <row r="283" s="86" customFormat="1"/>
    <row r="284" s="86" customFormat="1"/>
    <row r="285" s="86" customFormat="1"/>
    <row r="286" s="86" customFormat="1"/>
    <row r="287" s="86" customFormat="1"/>
    <row r="288" s="86" customFormat="1"/>
    <row r="289" s="86" customFormat="1"/>
    <row r="290" s="86" customFormat="1"/>
    <row r="291" s="86" customFormat="1"/>
    <row r="292" s="86" customFormat="1"/>
    <row r="293" s="86" customFormat="1"/>
    <row r="294" s="86" customFormat="1"/>
    <row r="295" s="86" customFormat="1"/>
    <row r="296" s="86" customFormat="1"/>
    <row r="297" s="86" customFormat="1"/>
    <row r="298" s="86" customFormat="1"/>
    <row r="299" s="86" customFormat="1"/>
    <row r="300" s="86" customFormat="1"/>
    <row r="301" s="86" customFormat="1"/>
    <row r="302" s="86" customFormat="1"/>
    <row r="303" s="86" customFormat="1"/>
    <row r="304" s="86" customFormat="1"/>
    <row r="305" s="86" customFormat="1"/>
    <row r="306" s="86" customFormat="1"/>
    <row r="307" s="86" customFormat="1"/>
    <row r="308" s="86" customFormat="1"/>
    <row r="309" s="86" customFormat="1"/>
    <row r="310" s="86" customFormat="1"/>
    <row r="311" s="86" customFormat="1"/>
    <row r="312" s="86" customFormat="1"/>
    <row r="313" s="86" customFormat="1"/>
    <row r="314" s="86" customFormat="1"/>
    <row r="315" s="86" customFormat="1"/>
    <row r="316" s="86" customFormat="1"/>
    <row r="317" s="86" customFormat="1"/>
    <row r="318" s="86" customFormat="1"/>
    <row r="319" s="86" customFormat="1"/>
    <row r="320" s="86" customFormat="1"/>
    <row r="321" s="86" customFormat="1"/>
    <row r="322" s="86" customFormat="1"/>
    <row r="323" s="86" customFormat="1"/>
    <row r="324" s="86" customFormat="1"/>
    <row r="325" s="86" customFormat="1"/>
    <row r="326" s="86" customFormat="1"/>
    <row r="327" s="86" customFormat="1"/>
    <row r="328" s="86" customFormat="1"/>
    <row r="329" s="86" customFormat="1"/>
    <row r="330" s="86" customFormat="1"/>
    <row r="331" s="86" customFormat="1"/>
    <row r="332" s="86" customFormat="1"/>
    <row r="333" s="86" customFormat="1"/>
    <row r="334" s="86" customFormat="1"/>
    <row r="335" s="86" customFormat="1"/>
    <row r="336" s="86" customFormat="1"/>
    <row r="337" s="86" customFormat="1"/>
    <row r="338" s="86" customFormat="1"/>
    <row r="339" s="86" customFormat="1"/>
    <row r="340" s="86" customFormat="1"/>
    <row r="341" s="86" customFormat="1"/>
    <row r="342" s="86" customFormat="1"/>
    <row r="343" s="86" customFormat="1"/>
    <row r="344" s="86" customFormat="1"/>
    <row r="345" s="86" customFormat="1"/>
    <row r="346" s="86" customFormat="1"/>
    <row r="347" s="86" customFormat="1"/>
    <row r="348" s="86" customFormat="1"/>
    <row r="349" s="86" customFormat="1"/>
    <row r="350" s="86" customFormat="1"/>
    <row r="351" s="86" customFormat="1"/>
    <row r="352" s="86" customFormat="1"/>
    <row r="353" s="86" customFormat="1"/>
    <row r="354" s="86" customFormat="1"/>
    <row r="355" s="86" customFormat="1"/>
    <row r="356" s="86" customFormat="1"/>
    <row r="357" s="86" customFormat="1"/>
    <row r="358" s="86" customFormat="1"/>
    <row r="359" s="86" customFormat="1"/>
    <row r="360" s="86" customFormat="1"/>
    <row r="361" s="86" customFormat="1"/>
    <row r="362" s="86" customFormat="1"/>
    <row r="363" s="86" customFormat="1"/>
    <row r="364" s="86" customFormat="1"/>
    <row r="365" s="86" customFormat="1"/>
    <row r="366" s="86" customFormat="1"/>
    <row r="367" s="86" customFormat="1"/>
    <row r="368" s="86" customFormat="1"/>
    <row r="369" s="86" customFormat="1"/>
    <row r="370" s="86" customFormat="1"/>
    <row r="371" s="86" customFormat="1"/>
    <row r="372" s="86" customFormat="1"/>
    <row r="373" s="86" customFormat="1"/>
    <row r="374" s="86" customFormat="1"/>
    <row r="375" s="86" customFormat="1"/>
    <row r="376" s="86" customFormat="1"/>
    <row r="377" s="86" customFormat="1"/>
    <row r="378" s="86" customFormat="1"/>
    <row r="379" s="86" customFormat="1"/>
    <row r="380" s="86" customFormat="1"/>
    <row r="381" s="86" customFormat="1"/>
    <row r="382" s="86" customFormat="1"/>
    <row r="383" s="86" customFormat="1"/>
    <row r="384" s="86" customFormat="1"/>
    <row r="385" s="86" customFormat="1"/>
    <row r="386" s="86" customFormat="1"/>
    <row r="387" s="86" customFormat="1"/>
    <row r="388" s="86" customFormat="1"/>
    <row r="389" s="86" customFormat="1"/>
    <row r="390" s="86" customFormat="1"/>
    <row r="391" s="86" customFormat="1"/>
    <row r="392" s="86" customFormat="1"/>
    <row r="393" s="86" customFormat="1"/>
    <row r="394" s="86" customFormat="1"/>
    <row r="395" s="86" customFormat="1"/>
    <row r="396" s="86" customFormat="1"/>
    <row r="397" s="86" customFormat="1"/>
    <row r="398" s="86" customFormat="1"/>
    <row r="399" s="86" customFormat="1"/>
    <row r="400" s="86" customFormat="1"/>
    <row r="401" s="86" customFormat="1"/>
    <row r="402" s="86" customFormat="1"/>
    <row r="403" s="86" customFormat="1"/>
    <row r="404" s="86" customFormat="1"/>
    <row r="405" s="86" customFormat="1"/>
    <row r="406" s="86" customFormat="1"/>
    <row r="407" s="86" customFormat="1"/>
    <row r="408" s="86" customFormat="1"/>
    <row r="409" s="86" customFormat="1"/>
    <row r="410" s="86" customFormat="1"/>
    <row r="411" s="86" customFormat="1"/>
    <row r="412" s="86" customFormat="1"/>
    <row r="413" s="86" customFormat="1"/>
    <row r="414" s="86" customFormat="1"/>
    <row r="415" s="86" customFormat="1"/>
    <row r="416" s="86" customFormat="1"/>
    <row r="417" s="86" customFormat="1"/>
    <row r="418" s="86" customFormat="1"/>
    <row r="419" s="86" customFormat="1"/>
    <row r="420" s="86" customFormat="1"/>
    <row r="421" s="86" customFormat="1"/>
    <row r="422" s="86" customFormat="1"/>
    <row r="423" s="86" customFormat="1"/>
    <row r="424" s="86" customFormat="1"/>
    <row r="425" s="86" customFormat="1"/>
    <row r="426" s="86" customFormat="1"/>
    <row r="427" s="86" customFormat="1"/>
    <row r="428" s="86" customFormat="1"/>
    <row r="429" s="86" customFormat="1"/>
    <row r="430" s="86" customFormat="1"/>
    <row r="431" s="86" customFormat="1"/>
    <row r="432" s="86" customFormat="1"/>
    <row r="433" s="86" customFormat="1"/>
    <row r="434" s="86" customFormat="1"/>
    <row r="435" s="86" customFormat="1"/>
    <row r="436" s="86" customFormat="1"/>
    <row r="437" s="86" customFormat="1"/>
    <row r="438" s="86" customFormat="1"/>
    <row r="439" s="86" customFormat="1"/>
    <row r="440" s="86" customFormat="1"/>
    <row r="441" s="86" customFormat="1"/>
    <row r="442" s="86" customFormat="1"/>
    <row r="443" s="86" customFormat="1"/>
    <row r="444" s="86" customFormat="1"/>
    <row r="445" s="86" customFormat="1"/>
    <row r="446" s="86" customFormat="1"/>
    <row r="447" s="86" customFormat="1"/>
    <row r="448" s="86" customFormat="1"/>
    <row r="449" s="86" customFormat="1"/>
    <row r="450" s="86" customFormat="1"/>
    <row r="451" s="86" customFormat="1"/>
    <row r="452" s="86" customFormat="1"/>
    <row r="453" s="86" customFormat="1"/>
    <row r="454" s="86" customFormat="1"/>
    <row r="455" s="86" customFormat="1"/>
    <row r="456" s="86" customFormat="1"/>
    <row r="457" s="86" customFormat="1"/>
    <row r="458" s="86" customFormat="1"/>
    <row r="459" s="86" customFormat="1"/>
    <row r="460" s="86" customFormat="1"/>
    <row r="461" s="86" customFormat="1"/>
    <row r="462" s="86" customFormat="1"/>
    <row r="463" s="86" customFormat="1"/>
    <row r="464" s="86" customFormat="1"/>
    <row r="465" s="86" customFormat="1"/>
    <row r="466" s="86" customFormat="1"/>
    <row r="467" s="86" customFormat="1"/>
    <row r="468" s="86" customFormat="1"/>
    <row r="469" s="86" customFormat="1"/>
    <row r="470" s="86" customFormat="1"/>
    <row r="471" s="86" customFormat="1"/>
    <row r="472" s="86" customFormat="1"/>
    <row r="473" s="86" customFormat="1"/>
    <row r="474" s="86" customFormat="1"/>
    <row r="475" s="86" customFormat="1"/>
    <row r="476" s="86" customFormat="1"/>
    <row r="477" s="86" customFormat="1"/>
    <row r="478" s="86" customFormat="1"/>
    <row r="479" s="86" customFormat="1"/>
    <row r="480" s="86" customFormat="1"/>
    <row r="481" s="86" customFormat="1"/>
    <row r="482" s="86" customFormat="1"/>
    <row r="483" s="86" customFormat="1"/>
    <row r="484" s="86" customFormat="1"/>
    <row r="485" s="86" customFormat="1"/>
    <row r="486" s="86" customFormat="1"/>
    <row r="487" s="86" customFormat="1"/>
    <row r="488" s="86" customFormat="1"/>
    <row r="489" s="86" customFormat="1"/>
    <row r="490" s="86" customFormat="1"/>
    <row r="491" s="86" customFormat="1"/>
    <row r="492" s="86" customFormat="1"/>
    <row r="493" s="86" customFormat="1"/>
    <row r="494" s="86" customFormat="1"/>
    <row r="495" s="86" customFormat="1"/>
    <row r="496" s="86" customFormat="1"/>
    <row r="497" s="86" customFormat="1"/>
    <row r="498" s="86" customFormat="1"/>
    <row r="499" s="86" customFormat="1"/>
    <row r="500" s="86" customFormat="1"/>
    <row r="501" s="86" customFormat="1"/>
    <row r="502" s="86" customFormat="1"/>
    <row r="503" s="86" customFormat="1"/>
    <row r="504" s="86" customFormat="1"/>
    <row r="505" s="86" customFormat="1"/>
    <row r="506" s="86" customFormat="1"/>
    <row r="507" s="86" customFormat="1"/>
    <row r="508" s="86" customFormat="1"/>
    <row r="509" s="86" customFormat="1"/>
    <row r="510" s="86" customFormat="1"/>
    <row r="511" s="86" customFormat="1"/>
    <row r="512" s="86" customFormat="1"/>
    <row r="513" s="86" customFormat="1"/>
    <row r="514" s="86" customFormat="1"/>
    <row r="515" s="86" customFormat="1"/>
    <row r="516" s="86" customFormat="1"/>
    <row r="517" s="86" customFormat="1"/>
    <row r="518" s="86" customFormat="1"/>
    <row r="519" s="86" customFormat="1"/>
    <row r="520" s="86" customFormat="1"/>
    <row r="521" s="86" customFormat="1"/>
    <row r="522" s="86" customFormat="1"/>
    <row r="523" s="86" customFormat="1"/>
    <row r="524" s="86" customFormat="1"/>
    <row r="525" s="86" customFormat="1"/>
    <row r="526" s="86" customFormat="1"/>
    <row r="527" s="86" customFormat="1"/>
    <row r="528" s="86" customFormat="1"/>
    <row r="529" s="86" customFormat="1"/>
    <row r="530" s="86" customFormat="1"/>
    <row r="531" s="86" customFormat="1"/>
    <row r="532" s="86" customFormat="1"/>
    <row r="533" s="86" customFormat="1"/>
    <row r="534" s="86" customFormat="1"/>
    <row r="535" s="86" customFormat="1"/>
    <row r="536" s="86" customFormat="1"/>
    <row r="537" s="86" customFormat="1"/>
    <row r="538" s="86" customFormat="1"/>
    <row r="539" s="86" customFormat="1"/>
    <row r="540" s="86" customFormat="1"/>
    <row r="541" s="86" customFormat="1"/>
    <row r="542" s="86" customFormat="1"/>
    <row r="543" s="86" customFormat="1"/>
    <row r="544" s="86" customFormat="1"/>
    <row r="545" s="86" customFormat="1"/>
    <row r="546" s="86" customFormat="1"/>
    <row r="547" s="86" customFormat="1"/>
    <row r="548" s="86" customFormat="1"/>
    <row r="549" s="86" customFormat="1"/>
    <row r="550" s="86" customFormat="1"/>
    <row r="551" s="86" customFormat="1"/>
    <row r="552" s="86" customFormat="1"/>
    <row r="553" s="86" customFormat="1"/>
    <row r="554" s="86" customFormat="1"/>
    <row r="555" s="86" customFormat="1"/>
    <row r="556" s="86" customFormat="1"/>
    <row r="557" s="86" customFormat="1"/>
    <row r="558" s="86" customFormat="1"/>
    <row r="559" s="86" customFormat="1"/>
    <row r="560" s="86" customFormat="1"/>
    <row r="561" s="86" customFormat="1"/>
    <row r="562" s="86" customFormat="1"/>
    <row r="563" s="86" customFormat="1"/>
    <row r="564" s="86" customFormat="1"/>
    <row r="565" s="86" customFormat="1"/>
    <row r="566" s="86" customFormat="1"/>
    <row r="567" s="86" customFormat="1"/>
    <row r="568" s="86" customFormat="1"/>
    <row r="569" s="86" customFormat="1"/>
    <row r="570" s="86" customFormat="1"/>
    <row r="571" s="86" customFormat="1"/>
    <row r="572" s="86" customFormat="1"/>
    <row r="573" s="86" customFormat="1"/>
    <row r="574" s="86" customFormat="1"/>
    <row r="575" s="86" customFormat="1"/>
    <row r="576" s="86" customFormat="1"/>
    <row r="577" s="86" customFormat="1"/>
    <row r="578" s="86" customFormat="1"/>
    <row r="579" s="86" customFormat="1"/>
    <row r="580" s="86" customFormat="1"/>
    <row r="581" s="86" customFormat="1"/>
    <row r="582" s="86" customFormat="1"/>
    <row r="583" s="86" customFormat="1"/>
    <row r="584" s="86" customFormat="1"/>
    <row r="585" s="86" customFormat="1"/>
    <row r="586" s="86" customFormat="1"/>
    <row r="587" s="86" customFormat="1"/>
    <row r="588" s="86" customFormat="1"/>
    <row r="589" s="86" customFormat="1"/>
    <row r="590" s="86" customFormat="1"/>
    <row r="591" s="86" customFormat="1"/>
    <row r="592" s="86" customFormat="1"/>
    <row r="593" s="86" customFormat="1"/>
    <row r="594" s="86" customFormat="1"/>
    <row r="595" s="86" customFormat="1"/>
    <row r="596" s="86" customFormat="1"/>
    <row r="597" s="86" customFormat="1"/>
    <row r="598" s="86" customFormat="1"/>
    <row r="599" s="86" customFormat="1"/>
    <row r="600" s="86" customFormat="1"/>
    <row r="601" s="86" customFormat="1"/>
    <row r="602" s="86" customFormat="1"/>
    <row r="603" s="86" customFormat="1"/>
    <row r="604" s="86" customFormat="1"/>
    <row r="605" s="86" customFormat="1"/>
    <row r="606" s="86" customFormat="1"/>
    <row r="607" s="86" customFormat="1"/>
    <row r="608" s="86" customFormat="1"/>
    <row r="609" s="86" customFormat="1"/>
    <row r="610" s="86" customFormat="1"/>
    <row r="611" s="86" customFormat="1"/>
    <row r="612" s="86" customFormat="1"/>
    <row r="613" s="86" customFormat="1"/>
    <row r="614" s="86" customFormat="1"/>
    <row r="615" s="86" customFormat="1"/>
    <row r="616" s="86" customFormat="1"/>
    <row r="617" s="86" customFormat="1"/>
  </sheetData>
  <mergeCells count="5">
    <mergeCell ref="B6:B7"/>
    <mergeCell ref="C6:C7"/>
    <mergeCell ref="D6:D7"/>
    <mergeCell ref="E6:E7"/>
    <mergeCell ref="F6:F7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CC46-7D76-4444-8C6A-A6329E0C8292}">
  <sheetPr>
    <pageSetUpPr fitToPage="1"/>
  </sheetPr>
  <dimension ref="A8:BB140"/>
  <sheetViews>
    <sheetView view="pageBreakPreview" topLeftCell="A52" zoomScaleNormal="100" zoomScaleSheetLayoutView="100" workbookViewId="0">
      <selection activeCell="H15" sqref="H15"/>
    </sheetView>
  </sheetViews>
  <sheetFormatPr defaultColWidth="9.140625" defaultRowHeight="14.25"/>
  <cols>
    <col min="1" max="1" width="7.28515625" style="2" customWidth="1"/>
    <col min="2" max="2" width="31.5703125" style="1" customWidth="1"/>
    <col min="3" max="3" width="28.7109375" style="1" customWidth="1"/>
    <col min="4" max="4" width="14.28515625" style="2" customWidth="1"/>
    <col min="5" max="5" width="23.5703125" style="5" customWidth="1"/>
    <col min="6" max="6" width="9.28515625" style="96" bestFit="1" customWidth="1"/>
    <col min="7" max="7" width="12.28515625" style="96" customWidth="1"/>
    <col min="8" max="8" width="11.28515625" style="96" bestFit="1" customWidth="1"/>
    <col min="9" max="9" width="9.140625" style="96"/>
    <col min="10" max="10" width="11.5703125" style="96" bestFit="1" customWidth="1"/>
    <col min="11" max="12" width="9.140625" style="96"/>
    <col min="13" max="13" width="10.5703125" style="96" bestFit="1" customWidth="1"/>
    <col min="14" max="54" width="9.140625" style="96"/>
    <col min="55" max="16384" width="9.140625" style="1"/>
  </cols>
  <sheetData>
    <row r="8" spans="1:5">
      <c r="A8" s="164" t="s">
        <v>145</v>
      </c>
      <c r="B8" s="165"/>
      <c r="C8" s="165"/>
      <c r="D8" s="165"/>
      <c r="E8" s="165"/>
    </row>
    <row r="9" spans="1:5" ht="15.75">
      <c r="A9" s="206" t="s">
        <v>204</v>
      </c>
      <c r="B9" s="207"/>
      <c r="C9" s="207"/>
      <c r="D9" s="207"/>
      <c r="E9" s="208"/>
    </row>
    <row r="10" spans="1:5" ht="15.75">
      <c r="A10" s="209" t="s">
        <v>113</v>
      </c>
      <c r="B10" s="209"/>
      <c r="C10" s="209"/>
      <c r="D10" s="209"/>
      <c r="E10" s="209"/>
    </row>
    <row r="11" spans="1:5">
      <c r="A11" s="28"/>
      <c r="B11" s="28"/>
      <c r="C11" s="28"/>
      <c r="D11" s="28"/>
      <c r="E11" s="28"/>
    </row>
    <row r="12" spans="1:5">
      <c r="A12" s="191" t="s">
        <v>146</v>
      </c>
      <c r="B12" s="191"/>
      <c r="C12" s="191"/>
      <c r="D12" s="191"/>
      <c r="E12" s="191"/>
    </row>
    <row r="13" spans="1:5">
      <c r="A13" s="47" t="s">
        <v>0</v>
      </c>
      <c r="B13" s="187" t="s">
        <v>5</v>
      </c>
      <c r="C13" s="187"/>
      <c r="D13" s="205"/>
      <c r="E13" s="201"/>
    </row>
    <row r="14" spans="1:5">
      <c r="A14" s="47" t="s">
        <v>1</v>
      </c>
      <c r="B14" s="187" t="s">
        <v>6</v>
      </c>
      <c r="C14" s="187"/>
      <c r="D14" s="217" t="s">
        <v>152</v>
      </c>
      <c r="E14" s="218"/>
    </row>
    <row r="15" spans="1:5" ht="32.25" customHeight="1">
      <c r="A15" s="47" t="s">
        <v>2</v>
      </c>
      <c r="B15" s="187" t="s">
        <v>147</v>
      </c>
      <c r="C15" s="187"/>
      <c r="D15" s="219" t="s">
        <v>190</v>
      </c>
      <c r="E15" s="220"/>
    </row>
    <row r="16" spans="1:5">
      <c r="A16" s="47" t="s">
        <v>7</v>
      </c>
      <c r="B16" s="187" t="s">
        <v>8</v>
      </c>
      <c r="C16" s="187"/>
      <c r="D16" s="201" t="s">
        <v>148</v>
      </c>
      <c r="E16" s="201"/>
    </row>
    <row r="17" spans="1:7">
      <c r="A17" s="6"/>
      <c r="B17" s="7"/>
      <c r="C17" s="7"/>
      <c r="D17" s="6"/>
      <c r="E17" s="6"/>
    </row>
    <row r="18" spans="1:7" ht="28.5" customHeight="1">
      <c r="A18" s="214" t="s">
        <v>93</v>
      </c>
      <c r="B18" s="215"/>
      <c r="C18" s="215"/>
      <c r="D18" s="215"/>
      <c r="E18" s="216"/>
    </row>
    <row r="19" spans="1:7" ht="30" customHeight="1">
      <c r="A19" s="221" t="s">
        <v>94</v>
      </c>
      <c r="B19" s="222"/>
      <c r="C19" s="131" t="s">
        <v>150</v>
      </c>
      <c r="D19" s="221" t="s">
        <v>153</v>
      </c>
      <c r="E19" s="222"/>
    </row>
    <row r="20" spans="1:7" ht="24.75" customHeight="1">
      <c r="A20" s="221" t="s">
        <v>192</v>
      </c>
      <c r="B20" s="222"/>
      <c r="C20" s="131" t="s">
        <v>149</v>
      </c>
      <c r="D20" s="221">
        <v>1</v>
      </c>
      <c r="E20" s="222"/>
    </row>
    <row r="21" spans="1:7">
      <c r="A21" s="6"/>
      <c r="B21" s="7"/>
      <c r="C21" s="35"/>
      <c r="D21" s="35"/>
      <c r="E21" s="36"/>
    </row>
    <row r="22" spans="1:7" ht="15.75">
      <c r="A22" s="190" t="s">
        <v>10</v>
      </c>
      <c r="B22" s="190"/>
      <c r="C22" s="190"/>
      <c r="D22" s="190"/>
      <c r="E22" s="190"/>
    </row>
    <row r="23" spans="1:7">
      <c r="A23" s="191" t="s">
        <v>11</v>
      </c>
      <c r="B23" s="191"/>
      <c r="C23" s="191"/>
      <c r="D23" s="191"/>
      <c r="E23" s="191"/>
    </row>
    <row r="24" spans="1:7" ht="27.75" customHeight="1">
      <c r="A24" s="47">
        <v>1</v>
      </c>
      <c r="B24" s="187" t="s">
        <v>94</v>
      </c>
      <c r="C24" s="187"/>
      <c r="D24" s="192" t="s">
        <v>154</v>
      </c>
      <c r="E24" s="193"/>
    </row>
    <row r="25" spans="1:7">
      <c r="A25" s="47">
        <v>2</v>
      </c>
      <c r="B25" s="210" t="s">
        <v>12</v>
      </c>
      <c r="C25" s="211"/>
      <c r="D25" s="212" t="s">
        <v>155</v>
      </c>
      <c r="E25" s="213"/>
      <c r="G25" s="102"/>
    </row>
    <row r="26" spans="1:7" ht="15" customHeight="1">
      <c r="A26" s="47">
        <v>3</v>
      </c>
      <c r="B26" s="187" t="s">
        <v>194</v>
      </c>
      <c r="C26" s="187"/>
      <c r="D26" s="188">
        <v>1759.73</v>
      </c>
      <c r="E26" s="189"/>
    </row>
    <row r="27" spans="1:7" ht="15" customHeight="1">
      <c r="A27" s="70">
        <v>4</v>
      </c>
      <c r="B27" s="187" t="s">
        <v>193</v>
      </c>
      <c r="C27" s="187"/>
      <c r="D27" s="188">
        <v>1631.5</v>
      </c>
      <c r="E27" s="189"/>
    </row>
    <row r="28" spans="1:7">
      <c r="A28" s="70">
        <v>5</v>
      </c>
      <c r="B28" s="187" t="s">
        <v>13</v>
      </c>
      <c r="C28" s="187"/>
      <c r="D28" s="201" t="s">
        <v>156</v>
      </c>
      <c r="E28" s="201"/>
    </row>
    <row r="29" spans="1:7">
      <c r="A29" s="158">
        <v>6</v>
      </c>
      <c r="B29" s="203" t="s">
        <v>14</v>
      </c>
      <c r="C29" s="204"/>
      <c r="D29" s="205">
        <v>46023</v>
      </c>
      <c r="E29" s="205"/>
    </row>
    <row r="30" spans="1:7">
      <c r="A30" s="70">
        <v>6</v>
      </c>
      <c r="B30" s="187" t="s">
        <v>191</v>
      </c>
      <c r="C30" s="187"/>
      <c r="D30" s="202" t="s">
        <v>209</v>
      </c>
      <c r="E30" s="202"/>
    </row>
    <row r="31" spans="1:7">
      <c r="A31" s="194"/>
      <c r="B31" s="194"/>
      <c r="C31" s="194"/>
      <c r="D31" s="194"/>
      <c r="E31" s="194"/>
    </row>
    <row r="32" spans="1:7">
      <c r="A32" s="195" t="s">
        <v>15</v>
      </c>
      <c r="B32" s="196"/>
      <c r="C32" s="196"/>
      <c r="D32" s="196"/>
      <c r="E32" s="196"/>
    </row>
    <row r="33" spans="1:54">
      <c r="A33" s="51">
        <v>1</v>
      </c>
      <c r="B33" s="197" t="s">
        <v>16</v>
      </c>
      <c r="C33" s="197"/>
      <c r="D33" s="49" t="s">
        <v>17</v>
      </c>
      <c r="E33" s="53" t="s">
        <v>18</v>
      </c>
    </row>
    <row r="34" spans="1:54" ht="30" customHeight="1">
      <c r="A34" s="47" t="s">
        <v>19</v>
      </c>
      <c r="B34" s="198" t="s">
        <v>208</v>
      </c>
      <c r="C34" s="198"/>
      <c r="D34" s="46"/>
      <c r="E34" s="136">
        <f>D26</f>
        <v>1759.73</v>
      </c>
    </row>
    <row r="35" spans="1:54" ht="27" customHeight="1">
      <c r="A35" s="45" t="s">
        <v>1</v>
      </c>
      <c r="B35" s="199" t="s">
        <v>121</v>
      </c>
      <c r="C35" s="199"/>
      <c r="D35" s="62">
        <v>0</v>
      </c>
      <c r="E35" s="55">
        <v>0</v>
      </c>
    </row>
    <row r="36" spans="1:54" s="4" customFormat="1">
      <c r="A36" s="200" t="s">
        <v>22</v>
      </c>
      <c r="B36" s="200"/>
      <c r="C36" s="200"/>
      <c r="D36" s="200"/>
      <c r="E36" s="56">
        <f>SUM(E34:E35)</f>
        <v>1759.73</v>
      </c>
      <c r="F36" s="97"/>
      <c r="G36" s="97"/>
      <c r="H36" s="97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</row>
    <row r="37" spans="1:54" s="4" customFormat="1">
      <c r="A37" s="8"/>
      <c r="B37" s="8"/>
      <c r="C37" s="8"/>
      <c r="D37" s="8"/>
      <c r="E37" s="57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</row>
    <row r="38" spans="1:54" s="4" customFormat="1">
      <c r="A38" s="195" t="s">
        <v>23</v>
      </c>
      <c r="B38" s="196"/>
      <c r="C38" s="196"/>
      <c r="D38" s="196"/>
      <c r="E38" s="196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</row>
    <row r="39" spans="1:54" s="4" customFormat="1">
      <c r="A39" s="225" t="s">
        <v>88</v>
      </c>
      <c r="B39" s="225"/>
      <c r="C39" s="225"/>
      <c r="D39" s="225"/>
      <c r="E39" s="225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</row>
    <row r="40" spans="1:54" s="4" customFormat="1">
      <c r="A40" s="53" t="s">
        <v>24</v>
      </c>
      <c r="B40" s="226" t="s">
        <v>25</v>
      </c>
      <c r="C40" s="226"/>
      <c r="D40" s="53" t="s">
        <v>17</v>
      </c>
      <c r="E40" s="19" t="s">
        <v>18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</row>
    <row r="41" spans="1:54" s="4" customFormat="1">
      <c r="A41" s="17" t="s">
        <v>19</v>
      </c>
      <c r="B41" s="227" t="s">
        <v>114</v>
      </c>
      <c r="C41" s="228"/>
      <c r="D41" s="29">
        <v>8.3299999999999999E-2</v>
      </c>
      <c r="E41" s="12">
        <f>D41*E36</f>
        <v>146.585509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</row>
    <row r="42" spans="1:54" s="4" customFormat="1">
      <c r="A42" s="27" t="s">
        <v>26</v>
      </c>
      <c r="B42" s="48" t="s">
        <v>27</v>
      </c>
      <c r="C42" s="32"/>
      <c r="D42" s="29">
        <v>0.121</v>
      </c>
      <c r="E42" s="12">
        <f>D42*E36</f>
        <v>212.92732999999998</v>
      </c>
      <c r="F42" s="33"/>
      <c r="G42" s="34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</row>
    <row r="43" spans="1:54" s="4" customFormat="1" ht="15" thickBot="1">
      <c r="A43" s="191" t="s">
        <v>28</v>
      </c>
      <c r="B43" s="191"/>
      <c r="C43" s="191"/>
      <c r="D43" s="9">
        <f>D41+D42</f>
        <v>0.20429999999999998</v>
      </c>
      <c r="E43" s="13">
        <f>SUM(E41:E42)</f>
        <v>359.51283899999999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</row>
    <row r="44" spans="1:54" s="4" customFormat="1">
      <c r="A44" s="52"/>
      <c r="B44" s="52"/>
      <c r="C44" s="52"/>
      <c r="D44" s="10"/>
      <c r="E44" s="11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</row>
    <row r="45" spans="1:54" s="4" customFormat="1">
      <c r="A45" s="225" t="s">
        <v>29</v>
      </c>
      <c r="B45" s="225"/>
      <c r="C45" s="225"/>
      <c r="D45" s="225"/>
      <c r="E45" s="225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</row>
    <row r="46" spans="1:54" s="4" customFormat="1">
      <c r="A46" s="53" t="s">
        <v>30</v>
      </c>
      <c r="B46" s="229" t="s">
        <v>31</v>
      </c>
      <c r="C46" s="229"/>
      <c r="D46" s="53" t="s">
        <v>17</v>
      </c>
      <c r="E46" s="53" t="s">
        <v>18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</row>
    <row r="47" spans="1:54" s="4" customFormat="1" ht="15" customHeight="1">
      <c r="A47" s="50" t="s">
        <v>19</v>
      </c>
      <c r="B47" s="224" t="s">
        <v>103</v>
      </c>
      <c r="C47" s="224"/>
      <c r="D47" s="20">
        <v>0.2</v>
      </c>
      <c r="E47" s="14">
        <f>($E$36+$E$43)*D47</f>
        <v>423.84856780000001</v>
      </c>
      <c r="F47" s="223"/>
      <c r="G47" s="223"/>
      <c r="H47" s="223"/>
      <c r="I47" s="22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</row>
    <row r="48" spans="1:54" s="4" customFormat="1" ht="13.9" customHeight="1">
      <c r="A48" s="50" t="s">
        <v>26</v>
      </c>
      <c r="B48" s="224" t="s">
        <v>104</v>
      </c>
      <c r="C48" s="224"/>
      <c r="D48" s="20">
        <v>2.5000000000000001E-2</v>
      </c>
      <c r="E48" s="14">
        <f>($E$36+$E$43)*D48</f>
        <v>52.981070975000002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</row>
    <row r="49" spans="1:54" s="4" customFormat="1" ht="13.9" customHeight="1">
      <c r="A49" s="50" t="s">
        <v>2</v>
      </c>
      <c r="B49" s="224" t="s">
        <v>89</v>
      </c>
      <c r="C49" s="224"/>
      <c r="D49" s="20">
        <v>0.03</v>
      </c>
      <c r="E49" s="14">
        <f>($E$36+$E$43)*D49</f>
        <v>63.577285169999996</v>
      </c>
      <c r="F49" s="223"/>
      <c r="G49" s="223"/>
      <c r="H49" s="223"/>
      <c r="I49" s="22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</row>
    <row r="50" spans="1:54" s="4" customFormat="1" ht="13.9" customHeight="1">
      <c r="A50" s="50" t="s">
        <v>7</v>
      </c>
      <c r="B50" s="224" t="s">
        <v>105</v>
      </c>
      <c r="C50" s="224"/>
      <c r="D50" s="20">
        <v>1.4999999999999999E-2</v>
      </c>
      <c r="E50" s="14">
        <f t="shared" ref="E50" si="0">($E$36+$E$43)*D50</f>
        <v>31.788642584999998</v>
      </c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</row>
    <row r="51" spans="1:54" s="4" customFormat="1" ht="13.9" customHeight="1">
      <c r="A51" s="50" t="s">
        <v>20</v>
      </c>
      <c r="B51" s="224" t="s">
        <v>106</v>
      </c>
      <c r="C51" s="224"/>
      <c r="D51" s="20">
        <v>0.01</v>
      </c>
      <c r="E51" s="14">
        <f>($E$36+$E$43)*D51</f>
        <v>21.19242839</v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</row>
    <row r="52" spans="1:54" s="4" customFormat="1" ht="13.9" customHeight="1">
      <c r="A52" s="50" t="s">
        <v>32</v>
      </c>
      <c r="B52" s="224" t="s">
        <v>107</v>
      </c>
      <c r="C52" s="224"/>
      <c r="D52" s="20">
        <v>6.0000000000000001E-3</v>
      </c>
      <c r="E52" s="14">
        <f>($E$36+$E$43)*D52</f>
        <v>12.715457034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</row>
    <row r="53" spans="1:54" s="4" customFormat="1" ht="13.9" customHeight="1">
      <c r="A53" s="50" t="s">
        <v>33</v>
      </c>
      <c r="B53" s="224" t="s">
        <v>108</v>
      </c>
      <c r="C53" s="224"/>
      <c r="D53" s="20">
        <v>2E-3</v>
      </c>
      <c r="E53" s="14">
        <f>($E$36+$E$43)*D53</f>
        <v>4.238485678</v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</row>
    <row r="54" spans="1:54" s="4" customFormat="1" ht="13.9" customHeight="1">
      <c r="A54" s="50" t="s">
        <v>34</v>
      </c>
      <c r="B54" s="224" t="s">
        <v>109</v>
      </c>
      <c r="C54" s="224"/>
      <c r="D54" s="20">
        <v>0.08</v>
      </c>
      <c r="E54" s="14">
        <f>($E$36+$E$43)*D54</f>
        <v>169.53942712</v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</row>
    <row r="55" spans="1:54" s="4" customFormat="1">
      <c r="A55" s="231" t="s">
        <v>35</v>
      </c>
      <c r="B55" s="231"/>
      <c r="C55" s="231"/>
      <c r="D55" s="21">
        <f>SUM(D47:D54)</f>
        <v>0.36800000000000005</v>
      </c>
      <c r="E55" s="15">
        <f>SUM(E47:E54)</f>
        <v>779.88136475200008</v>
      </c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</row>
    <row r="56" spans="1:54" s="4" customFormat="1">
      <c r="A56" s="8"/>
      <c r="B56" s="8"/>
      <c r="C56" s="8"/>
      <c r="D56" s="8"/>
      <c r="E56" s="57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</row>
    <row r="57" spans="1:54" s="4" customFormat="1">
      <c r="A57" s="235" t="s">
        <v>36</v>
      </c>
      <c r="B57" s="235"/>
      <c r="C57" s="235"/>
      <c r="D57" s="235"/>
      <c r="E57" s="235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</row>
    <row r="58" spans="1:54" s="5" customFormat="1" ht="14.45" customHeight="1">
      <c r="A58" s="31" t="s">
        <v>37</v>
      </c>
      <c r="B58" s="236" t="s">
        <v>38</v>
      </c>
      <c r="C58" s="236"/>
      <c r="D58" s="31"/>
      <c r="E58" s="31" t="s">
        <v>18</v>
      </c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</row>
    <row r="59" spans="1:54" s="5" customFormat="1" ht="15">
      <c r="A59" s="132" t="s">
        <v>0</v>
      </c>
      <c r="B59" s="237" t="s">
        <v>39</v>
      </c>
      <c r="C59" s="237"/>
      <c r="D59" s="133">
        <v>5.45</v>
      </c>
      <c r="E59" s="134">
        <f>IF((5.45*2*22)-(6%*E34)&gt;0, (5.45*2*22)-(6%*E34),0)</f>
        <v>134.21620000000001</v>
      </c>
      <c r="F59" s="98"/>
      <c r="G59" s="103"/>
      <c r="H59" s="98"/>
      <c r="I59" s="98"/>
      <c r="J59" s="98"/>
      <c r="K59" s="98"/>
      <c r="L59" s="98"/>
      <c r="M59" s="99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</row>
    <row r="60" spans="1:54" s="5" customFormat="1" ht="15">
      <c r="A60" s="132" t="s">
        <v>1</v>
      </c>
      <c r="B60" s="237" t="s">
        <v>112</v>
      </c>
      <c r="C60" s="237"/>
      <c r="D60" s="133">
        <v>660</v>
      </c>
      <c r="E60" s="134">
        <v>660</v>
      </c>
      <c r="F60" s="98"/>
      <c r="G60" s="103"/>
      <c r="H60" s="98"/>
      <c r="I60" s="99"/>
      <c r="J60" s="98"/>
      <c r="K60" s="98"/>
      <c r="L60" s="98"/>
      <c r="M60" s="99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</row>
    <row r="61" spans="1:54" s="5" customFormat="1">
      <c r="A61" s="50" t="s">
        <v>2</v>
      </c>
      <c r="B61" s="224" t="s">
        <v>171</v>
      </c>
      <c r="C61" s="224"/>
      <c r="D61" s="104" t="s">
        <v>158</v>
      </c>
      <c r="E61" s="14">
        <v>10.85</v>
      </c>
      <c r="F61" s="98"/>
      <c r="G61" s="135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</row>
    <row r="62" spans="1:54" s="5" customFormat="1">
      <c r="A62" s="104" t="s">
        <v>7</v>
      </c>
      <c r="B62" s="233" t="s">
        <v>172</v>
      </c>
      <c r="C62" s="234"/>
      <c r="D62" s="104" t="s">
        <v>158</v>
      </c>
      <c r="E62" s="14" t="s">
        <v>173</v>
      </c>
      <c r="F62" s="98"/>
      <c r="G62" s="135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</row>
    <row r="63" spans="1:54" s="5" customFormat="1">
      <c r="A63" s="22" t="s">
        <v>20</v>
      </c>
      <c r="B63" s="230" t="s">
        <v>157</v>
      </c>
      <c r="C63" s="230"/>
      <c r="D63" s="22" t="s">
        <v>158</v>
      </c>
      <c r="E63" s="30">
        <v>25</v>
      </c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</row>
    <row r="64" spans="1:54" s="5" customFormat="1">
      <c r="A64" s="22" t="s">
        <v>21</v>
      </c>
      <c r="B64" s="239" t="s">
        <v>174</v>
      </c>
      <c r="C64" s="240"/>
      <c r="D64" s="22" t="s">
        <v>158</v>
      </c>
      <c r="E64" s="30">
        <v>60</v>
      </c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</row>
    <row r="65" spans="1:54" s="4" customFormat="1">
      <c r="A65" s="231" t="s">
        <v>40</v>
      </c>
      <c r="B65" s="231"/>
      <c r="C65" s="231"/>
      <c r="D65" s="231"/>
      <c r="E65" s="16">
        <f>SUM(E59:E64)</f>
        <v>890.06620000000009</v>
      </c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</row>
    <row r="66" spans="1:54" s="4" customFormat="1" ht="15" customHeight="1" thickBot="1">
      <c r="A66" s="23"/>
      <c r="B66" s="24"/>
      <c r="C66" s="24"/>
      <c r="D66" s="24"/>
      <c r="E66" s="18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</row>
    <row r="67" spans="1:54" s="4" customFormat="1" ht="15" customHeight="1">
      <c r="A67" s="241"/>
      <c r="B67" s="242"/>
      <c r="C67" s="242"/>
      <c r="D67" s="242"/>
      <c r="E67" s="24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</row>
    <row r="68" spans="1:54" s="4" customFormat="1">
      <c r="A68" s="244" t="s">
        <v>41</v>
      </c>
      <c r="B68" s="244"/>
      <c r="C68" s="244"/>
      <c r="D68" s="244"/>
      <c r="E68" s="244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</row>
    <row r="69" spans="1:54" s="4" customFormat="1">
      <c r="A69" s="53"/>
      <c r="B69" s="229" t="s">
        <v>42</v>
      </c>
      <c r="C69" s="229"/>
      <c r="D69" s="53" t="s">
        <v>43</v>
      </c>
      <c r="E69" s="53" t="s">
        <v>18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</row>
    <row r="70" spans="1:54" s="4" customFormat="1">
      <c r="A70" s="50" t="s">
        <v>24</v>
      </c>
      <c r="B70" s="232" t="s">
        <v>44</v>
      </c>
      <c r="C70" s="232"/>
      <c r="D70" s="63">
        <f>D43</f>
        <v>0.20429999999999998</v>
      </c>
      <c r="E70" s="14">
        <f>E43</f>
        <v>359.51283899999999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</row>
    <row r="71" spans="1:54" s="4" customFormat="1">
      <c r="A71" s="50" t="s">
        <v>30</v>
      </c>
      <c r="B71" s="232" t="s">
        <v>45</v>
      </c>
      <c r="C71" s="232"/>
      <c r="D71" s="63">
        <f>D55</f>
        <v>0.36800000000000005</v>
      </c>
      <c r="E71" s="14">
        <f>E55</f>
        <v>779.88136475200008</v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</row>
    <row r="72" spans="1:54" s="4" customFormat="1">
      <c r="A72" s="50" t="s">
        <v>37</v>
      </c>
      <c r="B72" s="232" t="s">
        <v>46</v>
      </c>
      <c r="C72" s="232"/>
      <c r="D72" s="63">
        <v>0</v>
      </c>
      <c r="E72" s="14">
        <f>E65</f>
        <v>890.06620000000009</v>
      </c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</row>
    <row r="73" spans="1:54" s="4" customFormat="1">
      <c r="A73" s="238" t="s">
        <v>47</v>
      </c>
      <c r="B73" s="238"/>
      <c r="C73" s="238"/>
      <c r="D73" s="64">
        <f>SUM(D70:D72)</f>
        <v>0.57230000000000003</v>
      </c>
      <c r="E73" s="16">
        <f>SUM(E70:E72)</f>
        <v>2029.4604037520003</v>
      </c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</row>
    <row r="74" spans="1:54" s="4" customFormat="1">
      <c r="A74" s="52"/>
      <c r="B74" s="52"/>
      <c r="C74" s="52"/>
      <c r="D74" s="65"/>
      <c r="E74" s="57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</row>
    <row r="75" spans="1:54" s="4" customFormat="1">
      <c r="A75" s="195" t="s">
        <v>48</v>
      </c>
      <c r="B75" s="196"/>
      <c r="C75" s="196"/>
      <c r="D75" s="196"/>
      <c r="E75" s="196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</row>
    <row r="76" spans="1:54" s="4" customFormat="1">
      <c r="A76" s="225" t="s">
        <v>48</v>
      </c>
      <c r="B76" s="225"/>
      <c r="C76" s="225"/>
      <c r="D76" s="225"/>
      <c r="E76" s="225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</row>
    <row r="77" spans="1:54" s="4" customFormat="1">
      <c r="A77" s="53">
        <v>3</v>
      </c>
      <c r="B77" s="229" t="s">
        <v>49</v>
      </c>
      <c r="C77" s="229"/>
      <c r="D77" s="53" t="s">
        <v>43</v>
      </c>
      <c r="E77" s="53" t="s">
        <v>18</v>
      </c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</row>
    <row r="78" spans="1:54" s="4" customFormat="1" ht="63" customHeight="1">
      <c r="A78" s="50" t="s">
        <v>19</v>
      </c>
      <c r="B78" s="246" t="s">
        <v>122</v>
      </c>
      <c r="C78" s="245"/>
      <c r="D78" s="20">
        <v>2.81E-2</v>
      </c>
      <c r="E78" s="14">
        <f>D78*$E$36</f>
        <v>49.448413000000002</v>
      </c>
      <c r="F78" s="33"/>
      <c r="G78" s="146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</row>
    <row r="79" spans="1:54" s="4" customFormat="1" ht="33" customHeight="1">
      <c r="A79" s="50" t="s">
        <v>26</v>
      </c>
      <c r="B79" s="245" t="s">
        <v>102</v>
      </c>
      <c r="C79" s="245"/>
      <c r="D79" s="20">
        <f>D54*D78</f>
        <v>2.248E-3</v>
      </c>
      <c r="E79" s="14">
        <f>D54*E78</f>
        <v>3.9558730400000002</v>
      </c>
      <c r="F79" s="33"/>
      <c r="G79" s="145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</row>
    <row r="80" spans="1:54" s="4" customFormat="1" ht="33" customHeight="1">
      <c r="A80" s="71" t="s">
        <v>2</v>
      </c>
      <c r="B80" s="212" t="s">
        <v>115</v>
      </c>
      <c r="C80" s="213"/>
      <c r="D80" s="20">
        <v>4.0000000000000001E-3</v>
      </c>
      <c r="E80" s="14">
        <f>($E$36)*D80</f>
        <v>7.0389200000000001</v>
      </c>
      <c r="F80" s="33"/>
      <c r="G80" s="145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</row>
    <row r="81" spans="1:54" s="4" customFormat="1" ht="71.25" customHeight="1">
      <c r="A81" s="50" t="s">
        <v>7</v>
      </c>
      <c r="B81" s="246" t="s">
        <v>123</v>
      </c>
      <c r="C81" s="245"/>
      <c r="D81" s="20">
        <v>1.9400000000000001E-2</v>
      </c>
      <c r="E81" s="14">
        <f>D81*$E$36</f>
        <v>34.138762</v>
      </c>
      <c r="F81" s="33"/>
      <c r="G81" s="145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</row>
    <row r="82" spans="1:54" s="4" customFormat="1" ht="30" customHeight="1">
      <c r="A82" s="50" t="s">
        <v>20</v>
      </c>
      <c r="B82" s="245" t="s">
        <v>90</v>
      </c>
      <c r="C82" s="245"/>
      <c r="D82" s="20">
        <f>D55*D81</f>
        <v>7.1392000000000009E-3</v>
      </c>
      <c r="E82" s="14">
        <f>D55*E81</f>
        <v>12.563064416000001</v>
      </c>
      <c r="F82" s="33"/>
      <c r="G82" s="145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</row>
    <row r="83" spans="1:54" s="4" customFormat="1" ht="34.5" customHeight="1">
      <c r="A83" s="50" t="s">
        <v>21</v>
      </c>
      <c r="B83" s="245" t="s">
        <v>124</v>
      </c>
      <c r="C83" s="245"/>
      <c r="D83" s="20">
        <v>0.05</v>
      </c>
      <c r="E83" s="14">
        <f>D83*$E$36</f>
        <v>87.986500000000007</v>
      </c>
      <c r="F83" s="33"/>
      <c r="G83" s="145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</row>
    <row r="84" spans="1:54" s="4" customFormat="1" ht="14.45" customHeight="1">
      <c r="A84" s="238" t="s">
        <v>51</v>
      </c>
      <c r="B84" s="238"/>
      <c r="C84" s="238"/>
      <c r="D84" s="64">
        <f>SUM(D78:D83)</f>
        <v>0.11088720000000001</v>
      </c>
      <c r="E84" s="16">
        <f>SUM(E78:E83)</f>
        <v>195.131532456</v>
      </c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</row>
    <row r="85" spans="1:54" s="4" customFormat="1">
      <c r="A85" s="52"/>
      <c r="B85" s="52"/>
      <c r="C85" s="52"/>
      <c r="D85" s="65"/>
      <c r="E85" s="57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</row>
    <row r="86" spans="1:54" s="4" customFormat="1">
      <c r="A86" s="195" t="s">
        <v>52</v>
      </c>
      <c r="B86" s="196"/>
      <c r="C86" s="196"/>
      <c r="D86" s="196"/>
      <c r="E86" s="196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</row>
    <row r="87" spans="1:54" s="4" customFormat="1" ht="16.5" customHeight="1">
      <c r="A87" s="235" t="s">
        <v>53</v>
      </c>
      <c r="B87" s="235"/>
      <c r="C87" s="235"/>
      <c r="D87" s="235"/>
      <c r="E87" s="235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</row>
    <row r="88" spans="1:54" s="4" customFormat="1" ht="32.1" customHeight="1">
      <c r="A88" s="247" t="s">
        <v>110</v>
      </c>
      <c r="B88" s="248"/>
      <c r="C88" s="248"/>
      <c r="D88" s="249"/>
      <c r="E88" s="67">
        <f>(E36+E43+E55+E83)</f>
        <v>2987.1107037520001</v>
      </c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</row>
    <row r="89" spans="1:54" s="4" customFormat="1">
      <c r="A89" s="31" t="s">
        <v>54</v>
      </c>
      <c r="B89" s="236" t="s">
        <v>55</v>
      </c>
      <c r="C89" s="236"/>
      <c r="D89" s="31" t="s">
        <v>43</v>
      </c>
      <c r="E89" s="31" t="s">
        <v>18</v>
      </c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</row>
    <row r="90" spans="1:54" s="4" customFormat="1" ht="29.45" customHeight="1">
      <c r="A90" s="50" t="s">
        <v>19</v>
      </c>
      <c r="B90" s="224" t="s">
        <v>125</v>
      </c>
      <c r="C90" s="224"/>
      <c r="D90" s="20">
        <v>3.0300000000000001E-2</v>
      </c>
      <c r="E90" s="14">
        <f>D90*(E36+E55)</f>
        <v>76.950224351985611</v>
      </c>
      <c r="F90" s="33"/>
      <c r="G90" s="100"/>
      <c r="H90" s="97"/>
      <c r="I90" s="97"/>
      <c r="J90" s="97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</row>
    <row r="91" spans="1:54" s="4" customFormat="1">
      <c r="A91" s="50" t="s">
        <v>26</v>
      </c>
      <c r="B91" s="224" t="s">
        <v>55</v>
      </c>
      <c r="C91" s="224"/>
      <c r="D91" s="20">
        <v>1.9300000000000001E-2</v>
      </c>
      <c r="E91" s="14">
        <f>D91*$E$88</f>
        <v>57.651236582413603</v>
      </c>
      <c r="F91" s="33"/>
      <c r="G91" s="33"/>
      <c r="H91" s="33"/>
      <c r="I91" s="33"/>
      <c r="J91" s="100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</row>
    <row r="92" spans="1:54" s="4" customFormat="1">
      <c r="A92" s="50" t="s">
        <v>50</v>
      </c>
      <c r="B92" s="224" t="s">
        <v>100</v>
      </c>
      <c r="C92" s="224"/>
      <c r="D92" s="20">
        <v>9.1999999999999998E-3</v>
      </c>
      <c r="E92" s="14">
        <f>D92*$E$88</f>
        <v>27.481418474518399</v>
      </c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</row>
    <row r="93" spans="1:54" s="4" customFormat="1" ht="29.25" customHeight="1">
      <c r="A93" s="50" t="s">
        <v>3</v>
      </c>
      <c r="B93" s="224" t="s">
        <v>101</v>
      </c>
      <c r="C93" s="224"/>
      <c r="D93" s="20">
        <v>9.7999999999999997E-3</v>
      </c>
      <c r="E93" s="14">
        <f>D93*$E$88</f>
        <v>29.273684896769598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</row>
    <row r="94" spans="1:54" s="4" customFormat="1">
      <c r="A94" s="50" t="s">
        <v>4</v>
      </c>
      <c r="B94" s="224" t="s">
        <v>56</v>
      </c>
      <c r="C94" s="224"/>
      <c r="D94" s="20">
        <v>7.4999999999999997E-3</v>
      </c>
      <c r="E94" s="14">
        <f>D94*$E$88</f>
        <v>22.40333027814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</row>
    <row r="95" spans="1:54" s="4" customFormat="1">
      <c r="A95" s="50" t="s">
        <v>21</v>
      </c>
      <c r="B95" s="232" t="s">
        <v>116</v>
      </c>
      <c r="C95" s="232"/>
      <c r="D95" s="20">
        <v>1.9300000000000001E-2</v>
      </c>
      <c r="E95" s="14">
        <f t="shared" ref="E95" si="1">D95*$E$36</f>
        <v>33.962789000000001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</row>
    <row r="96" spans="1:54" s="4" customFormat="1" ht="14.1" customHeight="1">
      <c r="A96" s="200" t="s">
        <v>57</v>
      </c>
      <c r="B96" s="200"/>
      <c r="C96" s="200"/>
      <c r="D96" s="21">
        <f>SUM(D90:D95)</f>
        <v>9.5399999999999999E-2</v>
      </c>
      <c r="E96" s="16">
        <f>SUM(E90:E95)</f>
        <v>247.72268358382718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</row>
    <row r="97" spans="1:54" s="4" customFormat="1">
      <c r="A97" s="52"/>
      <c r="B97" s="52"/>
      <c r="C97" s="52"/>
      <c r="D97" s="65"/>
      <c r="E97" s="57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</row>
    <row r="98" spans="1:54" s="4" customFormat="1">
      <c r="A98" s="225" t="s">
        <v>58</v>
      </c>
      <c r="B98" s="225"/>
      <c r="C98" s="225"/>
      <c r="D98" s="225"/>
      <c r="E98" s="225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</row>
    <row r="99" spans="1:54" s="4" customFormat="1">
      <c r="A99" s="53" t="s">
        <v>59</v>
      </c>
      <c r="B99" s="226" t="s">
        <v>60</v>
      </c>
      <c r="C99" s="226"/>
      <c r="D99" s="53" t="s">
        <v>43</v>
      </c>
      <c r="E99" s="53" t="s">
        <v>18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</row>
    <row r="100" spans="1:54">
      <c r="A100" s="50" t="s">
        <v>19</v>
      </c>
      <c r="B100" s="224" t="s">
        <v>61</v>
      </c>
      <c r="C100" s="224"/>
      <c r="D100" s="25">
        <v>0</v>
      </c>
      <c r="E100" s="14">
        <f>(E36+E73+E84)/220*1*15*D100</f>
        <v>0</v>
      </c>
    </row>
    <row r="101" spans="1:54">
      <c r="A101" s="238" t="s">
        <v>62</v>
      </c>
      <c r="B101" s="238"/>
      <c r="C101" s="238"/>
      <c r="D101" s="238"/>
      <c r="E101" s="16">
        <f>E100</f>
        <v>0</v>
      </c>
    </row>
    <row r="102" spans="1:54">
      <c r="A102" s="212"/>
      <c r="B102" s="253"/>
      <c r="C102" s="253"/>
      <c r="D102" s="253"/>
      <c r="E102" s="213"/>
    </row>
    <row r="103" spans="1:54">
      <c r="A103" s="244" t="s">
        <v>63</v>
      </c>
      <c r="B103" s="244"/>
      <c r="C103" s="244"/>
      <c r="D103" s="244"/>
      <c r="E103" s="244"/>
    </row>
    <row r="104" spans="1:54">
      <c r="A104" s="53"/>
      <c r="B104" s="229" t="s">
        <v>64</v>
      </c>
      <c r="C104" s="229"/>
      <c r="D104" s="53" t="s">
        <v>43</v>
      </c>
      <c r="E104" s="53" t="s">
        <v>18</v>
      </c>
    </row>
    <row r="105" spans="1:54">
      <c r="A105" s="50" t="s">
        <v>54</v>
      </c>
      <c r="B105" s="232" t="s">
        <v>55</v>
      </c>
      <c r="C105" s="232"/>
      <c r="D105" s="63">
        <f>D96</f>
        <v>9.5399999999999999E-2</v>
      </c>
      <c r="E105" s="14">
        <f>E96</f>
        <v>247.72268358382718</v>
      </c>
    </row>
    <row r="106" spans="1:54">
      <c r="A106" s="50" t="s">
        <v>59</v>
      </c>
      <c r="B106" s="232" t="s">
        <v>60</v>
      </c>
      <c r="C106" s="232"/>
      <c r="D106" s="20">
        <v>0</v>
      </c>
      <c r="E106" s="14">
        <f>E101</f>
        <v>0</v>
      </c>
    </row>
    <row r="107" spans="1:54">
      <c r="A107" s="238" t="s">
        <v>65</v>
      </c>
      <c r="B107" s="238"/>
      <c r="C107" s="238"/>
      <c r="D107" s="64">
        <f>SUM(D105:D106)</f>
        <v>9.5399999999999999E-2</v>
      </c>
      <c r="E107" s="16">
        <f>E105+E106</f>
        <v>247.72268358382718</v>
      </c>
    </row>
    <row r="108" spans="1:54">
      <c r="A108" s="195" t="s">
        <v>66</v>
      </c>
      <c r="B108" s="196"/>
      <c r="C108" s="196"/>
      <c r="D108" s="196"/>
      <c r="E108" s="196"/>
    </row>
    <row r="109" spans="1:54">
      <c r="A109" s="225" t="s">
        <v>66</v>
      </c>
      <c r="B109" s="225"/>
      <c r="C109" s="225"/>
      <c r="D109" s="225"/>
      <c r="E109" s="225"/>
    </row>
    <row r="110" spans="1:54">
      <c r="A110" s="53">
        <v>5</v>
      </c>
      <c r="B110" s="229" t="s">
        <v>67</v>
      </c>
      <c r="C110" s="229"/>
      <c r="D110" s="229"/>
      <c r="E110" s="53" t="s">
        <v>18</v>
      </c>
    </row>
    <row r="111" spans="1:54">
      <c r="A111" s="50" t="s">
        <v>19</v>
      </c>
      <c r="B111" s="232" t="s">
        <v>151</v>
      </c>
      <c r="C111" s="232"/>
      <c r="D111" s="232"/>
      <c r="E111" s="73">
        <f>'Uniformes - 13ª SR'!F12</f>
        <v>71.75500000000001</v>
      </c>
    </row>
    <row r="112" spans="1:54">
      <c r="A112" s="104" t="s">
        <v>26</v>
      </c>
      <c r="B112" s="232" t="s">
        <v>188</v>
      </c>
      <c r="C112" s="232"/>
      <c r="D112" s="232"/>
      <c r="E112" s="73">
        <f>' EPIs - 13ª SR'!F12</f>
        <v>20.179166666666671</v>
      </c>
    </row>
    <row r="113" spans="1:54">
      <c r="A113" s="50" t="s">
        <v>26</v>
      </c>
      <c r="B113" s="232" t="s">
        <v>189</v>
      </c>
      <c r="C113" s="232"/>
      <c r="D113" s="232"/>
      <c r="E113" s="73">
        <f>'EQUIPAMENTOS - 13ªSR'!C19</f>
        <v>15.05</v>
      </c>
    </row>
    <row r="114" spans="1:54" s="4" customFormat="1">
      <c r="A114" s="238" t="s">
        <v>68</v>
      </c>
      <c r="B114" s="238"/>
      <c r="C114" s="238"/>
      <c r="D114" s="238"/>
      <c r="E114" s="16">
        <f>SUM(E111:E113)</f>
        <v>106.98416666666668</v>
      </c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</row>
    <row r="115" spans="1:54">
      <c r="E115" s="58">
        <f>D73+D84+D107</f>
        <v>0.77858720000000003</v>
      </c>
    </row>
    <row r="116" spans="1:54">
      <c r="A116" s="251" t="s">
        <v>69</v>
      </c>
      <c r="B116" s="251"/>
      <c r="C116" s="251"/>
      <c r="D116" s="251"/>
      <c r="E116" s="251"/>
    </row>
    <row r="117" spans="1:54" s="5" customFormat="1">
      <c r="A117" s="225" t="s">
        <v>69</v>
      </c>
      <c r="B117" s="225"/>
      <c r="C117" s="225"/>
      <c r="D117" s="225"/>
      <c r="E117" s="225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98"/>
      <c r="AY117" s="98"/>
      <c r="AZ117" s="98"/>
      <c r="BA117" s="98"/>
      <c r="BB117" s="98"/>
    </row>
    <row r="118" spans="1:54">
      <c r="A118" s="53">
        <v>6</v>
      </c>
      <c r="B118" s="226" t="s">
        <v>70</v>
      </c>
      <c r="C118" s="226"/>
      <c r="D118" s="53" t="s">
        <v>17</v>
      </c>
      <c r="E118" s="53" t="s">
        <v>18</v>
      </c>
    </row>
    <row r="119" spans="1:54">
      <c r="A119" s="54" t="s">
        <v>19</v>
      </c>
      <c r="B119" s="232" t="s">
        <v>71</v>
      </c>
      <c r="C119" s="232"/>
      <c r="D119" s="72">
        <v>0.05</v>
      </c>
      <c r="E119" s="14">
        <f>D119*E134</f>
        <v>216.95143932292473</v>
      </c>
    </row>
    <row r="120" spans="1:54">
      <c r="A120" s="54" t="s">
        <v>26</v>
      </c>
      <c r="B120" s="232" t="s">
        <v>72</v>
      </c>
      <c r="C120" s="232"/>
      <c r="D120" s="72">
        <v>0.06</v>
      </c>
      <c r="E120" s="14">
        <f>D120*(E119+E134)</f>
        <v>273.35881354688513</v>
      </c>
    </row>
    <row r="121" spans="1:54">
      <c r="A121" s="252" t="s">
        <v>2</v>
      </c>
      <c r="B121" s="238" t="s">
        <v>73</v>
      </c>
      <c r="C121" s="238"/>
      <c r="D121" s="21"/>
      <c r="E121" s="16"/>
    </row>
    <row r="122" spans="1:54">
      <c r="A122" s="252"/>
      <c r="B122" s="232" t="s">
        <v>74</v>
      </c>
      <c r="C122" s="232"/>
      <c r="D122" s="72">
        <v>1.6500000000000001E-2</v>
      </c>
      <c r="E122" s="14">
        <f>($E$119+$E$120+$E$134)/(1-($D$122+$D$123+$D$124))*D122</f>
        <v>92.926057316521309</v>
      </c>
    </row>
    <row r="123" spans="1:54">
      <c r="A123" s="252"/>
      <c r="B123" s="232" t="s">
        <v>75</v>
      </c>
      <c r="C123" s="232"/>
      <c r="D123" s="72">
        <v>7.5999999999999998E-2</v>
      </c>
      <c r="E123" s="14">
        <f>($E$119+$E$120+$E$134)/(1-($D$122+$D$123+$D$124))*D123</f>
        <v>428.02305188215877</v>
      </c>
    </row>
    <row r="124" spans="1:54" s="3" customFormat="1">
      <c r="A124" s="252"/>
      <c r="B124" s="232" t="s">
        <v>99</v>
      </c>
      <c r="C124" s="232"/>
      <c r="D124" s="72">
        <v>0.05</v>
      </c>
      <c r="E124" s="14">
        <f>($E$119+$E$120+$E$134)/(1-($D$122+$D$123+$D$124))*D124</f>
        <v>281.59411308036761</v>
      </c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101"/>
    </row>
    <row r="125" spans="1:54">
      <c r="A125" s="231" t="s">
        <v>76</v>
      </c>
      <c r="B125" s="231"/>
      <c r="C125" s="231"/>
      <c r="D125" s="21">
        <f>SUM(D119:D124)</f>
        <v>0.2525</v>
      </c>
      <c r="E125" s="16">
        <f>SUM(E119:E124)</f>
        <v>1292.8534751488576</v>
      </c>
    </row>
    <row r="126" spans="1:54">
      <c r="D126" s="66"/>
    </row>
    <row r="127" spans="1:54">
      <c r="A127" s="244" t="s">
        <v>77</v>
      </c>
      <c r="B127" s="244"/>
      <c r="C127" s="244"/>
      <c r="D127" s="244"/>
      <c r="E127" s="244"/>
    </row>
    <row r="128" spans="1:54" ht="14.45" customHeight="1">
      <c r="A128" s="231" t="s">
        <v>78</v>
      </c>
      <c r="B128" s="231"/>
      <c r="C128" s="231"/>
      <c r="D128" s="231"/>
      <c r="E128" s="53" t="s">
        <v>79</v>
      </c>
    </row>
    <row r="129" spans="1:54">
      <c r="A129" s="50" t="s">
        <v>19</v>
      </c>
      <c r="B129" s="224" t="s">
        <v>80</v>
      </c>
      <c r="C129" s="224"/>
      <c r="D129" s="224"/>
      <c r="E129" s="59">
        <f>E36</f>
        <v>1759.73</v>
      </c>
      <c r="G129" s="162">
        <f>E36</f>
        <v>1759.73</v>
      </c>
      <c r="I129" s="163">
        <v>1759.73</v>
      </c>
    </row>
    <row r="130" spans="1:54">
      <c r="A130" s="50" t="s">
        <v>26</v>
      </c>
      <c r="B130" s="224" t="s">
        <v>81</v>
      </c>
      <c r="C130" s="224"/>
      <c r="D130" s="224"/>
      <c r="E130" s="60">
        <f>E73</f>
        <v>2029.4604037520003</v>
      </c>
      <c r="G130" s="162">
        <f>E73</f>
        <v>2029.4604037520003</v>
      </c>
      <c r="I130" s="96">
        <v>2029.46</v>
      </c>
    </row>
    <row r="131" spans="1:54">
      <c r="A131" s="50" t="s">
        <v>50</v>
      </c>
      <c r="B131" s="224" t="s">
        <v>82</v>
      </c>
      <c r="C131" s="224"/>
      <c r="D131" s="224"/>
      <c r="E131" s="60">
        <f>E84</f>
        <v>195.131532456</v>
      </c>
      <c r="G131" s="162">
        <f>E84</f>
        <v>195.131532456</v>
      </c>
      <c r="I131" s="96">
        <v>195.13</v>
      </c>
    </row>
    <row r="132" spans="1:54">
      <c r="A132" s="50" t="s">
        <v>3</v>
      </c>
      <c r="B132" s="224" t="s">
        <v>83</v>
      </c>
      <c r="C132" s="224"/>
      <c r="D132" s="224"/>
      <c r="E132" s="60">
        <f>E107</f>
        <v>247.72268358382718</v>
      </c>
      <c r="G132" s="162">
        <f>E107</f>
        <v>247.72268358382718</v>
      </c>
      <c r="I132" s="96">
        <v>247.72</v>
      </c>
    </row>
    <row r="133" spans="1:54">
      <c r="A133" s="50" t="s">
        <v>4</v>
      </c>
      <c r="B133" s="233" t="s">
        <v>84</v>
      </c>
      <c r="C133" s="250"/>
      <c r="D133" s="234"/>
      <c r="E133" s="59">
        <f>E114</f>
        <v>106.98416666666668</v>
      </c>
      <c r="G133" s="162">
        <f>E114</f>
        <v>106.98416666666668</v>
      </c>
      <c r="I133" s="96">
        <v>106.98</v>
      </c>
    </row>
    <row r="134" spans="1:54">
      <c r="A134" s="231" t="s">
        <v>85</v>
      </c>
      <c r="B134" s="231"/>
      <c r="C134" s="231"/>
      <c r="D134" s="231"/>
      <c r="E134" s="13">
        <f>E129+E130+E131+E132+E133</f>
        <v>4339.0287864584943</v>
      </c>
    </row>
    <row r="135" spans="1:54" s="4" customFormat="1">
      <c r="A135" s="50" t="s">
        <v>21</v>
      </c>
      <c r="B135" s="224" t="s">
        <v>86</v>
      </c>
      <c r="C135" s="224"/>
      <c r="D135" s="224"/>
      <c r="E135" s="60">
        <f>E125</f>
        <v>1292.8534751488576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</row>
    <row r="136" spans="1:54">
      <c r="A136" s="231" t="s">
        <v>87</v>
      </c>
      <c r="B136" s="231"/>
      <c r="C136" s="231"/>
      <c r="D136" s="231"/>
      <c r="E136" s="13">
        <f>SUM(E134:E135)</f>
        <v>5631.8822616073521</v>
      </c>
      <c r="G136" s="96" t="s">
        <v>167</v>
      </c>
    </row>
    <row r="137" spans="1:54">
      <c r="E137" s="61"/>
      <c r="G137" s="159">
        <f>E136*12</f>
        <v>67582.587139288225</v>
      </c>
    </row>
    <row r="140" spans="1:54">
      <c r="E140" s="5">
        <f>5631.88*12</f>
        <v>67582.559999999998</v>
      </c>
    </row>
  </sheetData>
  <mergeCells count="132">
    <mergeCell ref="B110:D110"/>
    <mergeCell ref="B111:D111"/>
    <mergeCell ref="B113:D113"/>
    <mergeCell ref="A114:D114"/>
    <mergeCell ref="A102:E102"/>
    <mergeCell ref="A103:E103"/>
    <mergeCell ref="B104:C104"/>
    <mergeCell ref="B105:C105"/>
    <mergeCell ref="B106:C106"/>
    <mergeCell ref="A107:C107"/>
    <mergeCell ref="A108:E108"/>
    <mergeCell ref="A109:E109"/>
    <mergeCell ref="B112:D112"/>
    <mergeCell ref="A116:E116"/>
    <mergeCell ref="A117:E117"/>
    <mergeCell ref="B118:C118"/>
    <mergeCell ref="B119:C119"/>
    <mergeCell ref="B120:C120"/>
    <mergeCell ref="A121:A124"/>
    <mergeCell ref="B121:C121"/>
    <mergeCell ref="B122:C122"/>
    <mergeCell ref="B123:C123"/>
    <mergeCell ref="B124:C124"/>
    <mergeCell ref="B132:D132"/>
    <mergeCell ref="B133:D133"/>
    <mergeCell ref="A134:D134"/>
    <mergeCell ref="B135:D135"/>
    <mergeCell ref="A136:D136"/>
    <mergeCell ref="A125:C125"/>
    <mergeCell ref="A127:E127"/>
    <mergeCell ref="A128:D128"/>
    <mergeCell ref="B129:D129"/>
    <mergeCell ref="B130:D130"/>
    <mergeCell ref="B131:D131"/>
    <mergeCell ref="A98:E98"/>
    <mergeCell ref="B99:C99"/>
    <mergeCell ref="B100:C100"/>
    <mergeCell ref="A101:D101"/>
    <mergeCell ref="B91:C91"/>
    <mergeCell ref="B92:C92"/>
    <mergeCell ref="B93:C93"/>
    <mergeCell ref="B94:C94"/>
    <mergeCell ref="B95:C95"/>
    <mergeCell ref="A96:C96"/>
    <mergeCell ref="A84:C84"/>
    <mergeCell ref="A86:E86"/>
    <mergeCell ref="A87:E87"/>
    <mergeCell ref="B89:C89"/>
    <mergeCell ref="B90:C90"/>
    <mergeCell ref="A76:E76"/>
    <mergeCell ref="B77:C77"/>
    <mergeCell ref="B78:C78"/>
    <mergeCell ref="B79:C79"/>
    <mergeCell ref="B81:C81"/>
    <mergeCell ref="B82:C82"/>
    <mergeCell ref="A88:D88"/>
    <mergeCell ref="B80:C80"/>
    <mergeCell ref="B71:C71"/>
    <mergeCell ref="B72:C72"/>
    <mergeCell ref="A73:C73"/>
    <mergeCell ref="A75:E75"/>
    <mergeCell ref="B64:C64"/>
    <mergeCell ref="A65:D65"/>
    <mergeCell ref="A67:E67"/>
    <mergeCell ref="A68:E68"/>
    <mergeCell ref="B83:C83"/>
    <mergeCell ref="B63:C63"/>
    <mergeCell ref="B50:C50"/>
    <mergeCell ref="B51:C51"/>
    <mergeCell ref="B52:C52"/>
    <mergeCell ref="B53:C53"/>
    <mergeCell ref="B54:C54"/>
    <mergeCell ref="A55:C55"/>
    <mergeCell ref="B69:C69"/>
    <mergeCell ref="B70:C70"/>
    <mergeCell ref="B62:C62"/>
    <mergeCell ref="A57:E57"/>
    <mergeCell ref="B58:C58"/>
    <mergeCell ref="B59:C59"/>
    <mergeCell ref="B60:C60"/>
    <mergeCell ref="B61:C61"/>
    <mergeCell ref="F47:I47"/>
    <mergeCell ref="B48:C48"/>
    <mergeCell ref="B49:C49"/>
    <mergeCell ref="F49:I49"/>
    <mergeCell ref="A38:E38"/>
    <mergeCell ref="A39:E39"/>
    <mergeCell ref="B40:C40"/>
    <mergeCell ref="B41:C41"/>
    <mergeCell ref="A43:C43"/>
    <mergeCell ref="A45:E45"/>
    <mergeCell ref="B46:C46"/>
    <mergeCell ref="B47:C47"/>
    <mergeCell ref="A8:E8"/>
    <mergeCell ref="A9:E9"/>
    <mergeCell ref="A10:E10"/>
    <mergeCell ref="A12:E12"/>
    <mergeCell ref="B13:C13"/>
    <mergeCell ref="D13:E13"/>
    <mergeCell ref="B25:C25"/>
    <mergeCell ref="D25:E25"/>
    <mergeCell ref="A18:E18"/>
    <mergeCell ref="B14:C14"/>
    <mergeCell ref="D14:E14"/>
    <mergeCell ref="B15:C15"/>
    <mergeCell ref="D15:E15"/>
    <mergeCell ref="B16:C16"/>
    <mergeCell ref="D16:E16"/>
    <mergeCell ref="A19:B19"/>
    <mergeCell ref="A20:B20"/>
    <mergeCell ref="D20:E20"/>
    <mergeCell ref="D19:E19"/>
    <mergeCell ref="A32:E32"/>
    <mergeCell ref="B33:C33"/>
    <mergeCell ref="B34:C34"/>
    <mergeCell ref="B35:C35"/>
    <mergeCell ref="A36:D36"/>
    <mergeCell ref="B28:C28"/>
    <mergeCell ref="D28:E28"/>
    <mergeCell ref="B30:C30"/>
    <mergeCell ref="D30:E30"/>
    <mergeCell ref="B29:C29"/>
    <mergeCell ref="D29:E29"/>
    <mergeCell ref="B26:C26"/>
    <mergeCell ref="D26:E26"/>
    <mergeCell ref="B27:C27"/>
    <mergeCell ref="D27:E27"/>
    <mergeCell ref="A22:E22"/>
    <mergeCell ref="A23:E23"/>
    <mergeCell ref="B24:C24"/>
    <mergeCell ref="D24:E24"/>
    <mergeCell ref="A31:E31"/>
  </mergeCells>
  <pageMargins left="0.51181102362204722" right="0.51181102362204722" top="1.0629921259842521" bottom="0.78740157480314965" header="0.31496062992125984" footer="0.31496062992125984"/>
  <pageSetup paperSize="9" scale="87" fitToHeight="0" orientation="portrait" r:id="rId1"/>
  <headerFooter>
    <oddFooter>&amp;F&amp;RPágina &amp;P</oddFooter>
  </headerFooter>
  <rowBreaks count="2" manualBreakCount="2">
    <brk id="37" max="4" man="1"/>
    <brk id="82" max="4" man="1"/>
  </rowBreaks>
  <colBreaks count="1" manualBreakCount="1">
    <brk id="5" max="1048575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C8C3D-526D-4599-8F4A-82A5B5C78212}">
  <sheetPr>
    <pageSetUpPr fitToPage="1"/>
  </sheetPr>
  <dimension ref="A1:AN458"/>
  <sheetViews>
    <sheetView zoomScaleNormal="100" zoomScaleSheetLayoutView="100" workbookViewId="0">
      <selection sqref="A1:F12"/>
    </sheetView>
  </sheetViews>
  <sheetFormatPr defaultRowHeight="15"/>
  <cols>
    <col min="1" max="1" width="8.28515625" customWidth="1"/>
    <col min="2" max="2" width="65.5703125" customWidth="1"/>
    <col min="3" max="3" width="15.42578125" customWidth="1"/>
    <col min="4" max="4" width="15.5703125" customWidth="1"/>
    <col min="5" max="5" width="15.140625" customWidth="1"/>
    <col min="6" max="6" width="14.7109375" bestFit="1" customWidth="1"/>
    <col min="7" max="40" width="9.140625" style="86"/>
  </cols>
  <sheetData>
    <row r="1" spans="1:6" s="86" customFormat="1"/>
    <row r="2" spans="1:6" s="86" customFormat="1"/>
    <row r="3" spans="1:6" s="86" customFormat="1"/>
    <row r="4" spans="1:6" s="86" customFormat="1"/>
    <row r="5" spans="1:6" ht="15" customHeight="1">
      <c r="A5" s="254" t="s">
        <v>198</v>
      </c>
      <c r="B5" s="255"/>
      <c r="C5" s="255"/>
      <c r="D5" s="255"/>
      <c r="E5" s="255"/>
      <c r="F5" s="256"/>
    </row>
    <row r="6" spans="1:6" ht="42.75">
      <c r="A6" s="88" t="s">
        <v>95</v>
      </c>
      <c r="B6" s="88" t="s">
        <v>9</v>
      </c>
      <c r="C6" s="88" t="s">
        <v>92</v>
      </c>
      <c r="D6" s="89" t="s">
        <v>98</v>
      </c>
      <c r="E6" s="89" t="s">
        <v>160</v>
      </c>
      <c r="F6" s="88" t="s">
        <v>91</v>
      </c>
    </row>
    <row r="7" spans="1:6" ht="57" customHeight="1">
      <c r="A7" s="37">
        <v>1</v>
      </c>
      <c r="B7" s="75" t="s">
        <v>159</v>
      </c>
      <c r="C7" s="38" t="s">
        <v>96</v>
      </c>
      <c r="D7" s="74">
        <v>4</v>
      </c>
      <c r="E7" s="39">
        <v>74</v>
      </c>
      <c r="F7" s="40">
        <f t="shared" ref="F7:F10" si="0">D7*E7</f>
        <v>296</v>
      </c>
    </row>
    <row r="8" spans="1:6" ht="87" customHeight="1">
      <c r="A8" s="37">
        <v>2</v>
      </c>
      <c r="B8" s="75" t="s">
        <v>197</v>
      </c>
      <c r="C8" s="38" t="s">
        <v>96</v>
      </c>
      <c r="D8" s="74">
        <v>4</v>
      </c>
      <c r="E8" s="39">
        <v>38</v>
      </c>
      <c r="F8" s="40">
        <f t="shared" si="0"/>
        <v>152</v>
      </c>
    </row>
    <row r="9" spans="1:6" ht="87" customHeight="1">
      <c r="A9" s="137">
        <v>3</v>
      </c>
      <c r="B9" s="138" t="s">
        <v>170</v>
      </c>
      <c r="C9" s="139" t="s">
        <v>97</v>
      </c>
      <c r="D9" s="140">
        <v>2</v>
      </c>
      <c r="E9" s="141">
        <v>178.55</v>
      </c>
      <c r="F9" s="40">
        <f t="shared" si="0"/>
        <v>357.1</v>
      </c>
    </row>
    <row r="10" spans="1:6" ht="31.5" customHeight="1">
      <c r="A10" s="37">
        <v>4</v>
      </c>
      <c r="B10" s="75" t="s">
        <v>169</v>
      </c>
      <c r="C10" s="38" t="s">
        <v>97</v>
      </c>
      <c r="D10" s="74">
        <v>8</v>
      </c>
      <c r="E10" s="39">
        <v>6.9950000000000001</v>
      </c>
      <c r="F10" s="40">
        <f t="shared" si="0"/>
        <v>55.96</v>
      </c>
    </row>
    <row r="11" spans="1:6" ht="15" customHeight="1">
      <c r="A11" s="259" t="s">
        <v>117</v>
      </c>
      <c r="B11" s="260"/>
      <c r="C11" s="260"/>
      <c r="D11" s="260"/>
      <c r="E11" s="261"/>
      <c r="F11" s="95">
        <f>SUM(F7:F10)</f>
        <v>861.06000000000006</v>
      </c>
    </row>
    <row r="12" spans="1:6" s="86" customFormat="1">
      <c r="A12" s="262" t="s">
        <v>195</v>
      </c>
      <c r="B12" s="263"/>
      <c r="C12" s="263"/>
      <c r="D12" s="263"/>
      <c r="E12" s="264"/>
      <c r="F12" s="160">
        <f>F11/12</f>
        <v>71.75500000000001</v>
      </c>
    </row>
    <row r="13" spans="1:6" s="86" customFormat="1" ht="29.25" customHeight="1">
      <c r="A13" s="257"/>
      <c r="B13" s="258"/>
      <c r="C13" s="258"/>
      <c r="D13" s="258"/>
      <c r="E13" s="258"/>
      <c r="F13" s="142"/>
    </row>
    <row r="14" spans="1:6" s="86" customFormat="1">
      <c r="A14" s="90"/>
      <c r="B14" s="90"/>
      <c r="C14" s="90"/>
      <c r="D14" s="90"/>
      <c r="E14" s="90"/>
      <c r="F14" s="91"/>
    </row>
    <row r="15" spans="1:6" s="86" customFormat="1"/>
    <row r="16" spans="1:6" s="86" customFormat="1"/>
    <row r="17" spans="2:2" s="86" customFormat="1" ht="15.75">
      <c r="B17" s="92"/>
    </row>
    <row r="18" spans="2:2" s="86" customFormat="1">
      <c r="B18" s="93"/>
    </row>
    <row r="19" spans="2:2" s="86" customFormat="1">
      <c r="B19" s="94"/>
    </row>
    <row r="20" spans="2:2" s="86" customFormat="1">
      <c r="B20" s="94"/>
    </row>
    <row r="21" spans="2:2" s="86" customFormat="1">
      <c r="B21" s="94"/>
    </row>
    <row r="22" spans="2:2" s="86" customFormat="1">
      <c r="B22" s="94"/>
    </row>
    <row r="23" spans="2:2" s="86" customFormat="1">
      <c r="B23" s="94"/>
    </row>
    <row r="24" spans="2:2" s="86" customFormat="1">
      <c r="B24" s="94"/>
    </row>
    <row r="25" spans="2:2" s="86" customFormat="1"/>
    <row r="26" spans="2:2" s="86" customFormat="1"/>
    <row r="27" spans="2:2" s="86" customFormat="1" ht="15.75">
      <c r="B27" s="92"/>
    </row>
    <row r="28" spans="2:2" s="86" customFormat="1"/>
    <row r="29" spans="2:2" s="86" customFormat="1"/>
    <row r="30" spans="2:2" s="86" customFormat="1"/>
    <row r="31" spans="2:2" s="86" customFormat="1"/>
    <row r="32" spans="2:2" s="86" customFormat="1"/>
    <row r="33" s="86" customFormat="1"/>
    <row r="34" s="86" customFormat="1"/>
    <row r="35" s="86" customFormat="1"/>
    <row r="36" s="86" customFormat="1"/>
    <row r="37" s="86" customFormat="1"/>
    <row r="38" s="86" customFormat="1"/>
    <row r="39" s="86" customFormat="1"/>
    <row r="40" s="86" customFormat="1"/>
    <row r="41" s="86" customFormat="1"/>
    <row r="42" s="86" customFormat="1"/>
    <row r="43" s="86" customFormat="1"/>
    <row r="44" s="86" customFormat="1"/>
    <row r="45" s="86" customFormat="1"/>
    <row r="46" s="86" customFormat="1"/>
    <row r="47" s="86" customFormat="1"/>
    <row r="48" s="86" customFormat="1"/>
    <row r="49" s="86" customFormat="1"/>
    <row r="50" s="86" customFormat="1"/>
    <row r="51" s="86" customFormat="1"/>
    <row r="52" s="86" customFormat="1"/>
    <row r="53" s="86" customFormat="1"/>
    <row r="54" s="86" customFormat="1"/>
    <row r="55" s="86" customFormat="1"/>
    <row r="56" s="86" customFormat="1"/>
    <row r="57" s="86" customFormat="1"/>
    <row r="58" s="86" customFormat="1"/>
    <row r="59" s="86" customFormat="1"/>
    <row r="60" s="86" customFormat="1"/>
    <row r="61" s="86" customFormat="1"/>
    <row r="62" s="86" customFormat="1"/>
    <row r="63" s="86" customFormat="1"/>
    <row r="64" s="86" customFormat="1"/>
    <row r="65" s="86" customFormat="1"/>
    <row r="66" s="86" customFormat="1"/>
    <row r="67" s="86" customFormat="1"/>
    <row r="68" s="86" customFormat="1"/>
    <row r="69" s="86" customFormat="1"/>
    <row r="70" s="86" customFormat="1"/>
    <row r="71" s="86" customFormat="1"/>
    <row r="72" s="86" customFormat="1"/>
    <row r="73" s="86" customFormat="1"/>
    <row r="74" s="86" customFormat="1"/>
    <row r="75" s="86" customFormat="1"/>
    <row r="76" s="86" customFormat="1"/>
    <row r="77" s="86" customFormat="1"/>
    <row r="78" s="86" customFormat="1"/>
    <row r="79" s="86" customFormat="1"/>
    <row r="80" s="86" customFormat="1"/>
    <row r="81" s="86" customFormat="1"/>
    <row r="82" s="86" customFormat="1"/>
    <row r="83" s="86" customFormat="1"/>
    <row r="84" s="86" customFormat="1"/>
    <row r="85" s="86" customFormat="1"/>
    <row r="86" s="86" customFormat="1"/>
    <row r="87" s="86" customFormat="1"/>
    <row r="88" s="86" customFormat="1"/>
    <row r="89" s="86" customFormat="1"/>
    <row r="90" s="86" customFormat="1"/>
    <row r="91" s="86" customFormat="1"/>
    <row r="92" s="86" customFormat="1"/>
    <row r="93" s="86" customFormat="1"/>
    <row r="94" s="86" customFormat="1"/>
    <row r="95" s="86" customFormat="1"/>
    <row r="96" s="86" customFormat="1"/>
    <row r="97" s="86" customFormat="1"/>
    <row r="98" s="86" customFormat="1"/>
    <row r="99" s="86" customFormat="1"/>
    <row r="100" s="86" customFormat="1"/>
    <row r="101" s="86" customFormat="1"/>
    <row r="102" s="86" customFormat="1"/>
    <row r="103" s="86" customFormat="1"/>
    <row r="104" s="86" customFormat="1"/>
    <row r="105" s="86" customFormat="1"/>
    <row r="106" s="86" customFormat="1"/>
    <row r="107" s="86" customFormat="1"/>
    <row r="108" s="86" customFormat="1"/>
    <row r="109" s="86" customFormat="1"/>
    <row r="110" s="86" customFormat="1"/>
    <row r="111" s="86" customFormat="1"/>
    <row r="112" s="86" customFormat="1"/>
    <row r="113" s="86" customFormat="1"/>
    <row r="114" s="86" customFormat="1"/>
    <row r="115" s="86" customFormat="1"/>
    <row r="116" s="86" customFormat="1"/>
    <row r="117" s="86" customFormat="1"/>
    <row r="118" s="86" customFormat="1"/>
    <row r="119" s="86" customFormat="1"/>
    <row r="120" s="86" customFormat="1"/>
    <row r="121" s="86" customFormat="1"/>
    <row r="122" s="86" customFormat="1"/>
    <row r="123" s="86" customFormat="1"/>
    <row r="124" s="86" customFormat="1"/>
    <row r="125" s="86" customFormat="1"/>
    <row r="126" s="86" customFormat="1"/>
    <row r="127" s="86" customFormat="1"/>
    <row r="128" s="86" customFormat="1"/>
    <row r="129" s="86" customFormat="1"/>
    <row r="130" s="86" customFormat="1"/>
    <row r="131" s="86" customFormat="1"/>
    <row r="132" s="86" customFormat="1"/>
    <row r="133" s="86" customFormat="1"/>
    <row r="134" s="86" customFormat="1"/>
    <row r="135" s="86" customFormat="1"/>
    <row r="136" s="86" customFormat="1"/>
    <row r="137" s="86" customFormat="1"/>
    <row r="138" s="86" customFormat="1"/>
    <row r="139" s="86" customFormat="1"/>
    <row r="140" s="86" customFormat="1"/>
    <row r="141" s="86" customFormat="1"/>
    <row r="142" s="86" customFormat="1"/>
    <row r="143" s="86" customFormat="1"/>
    <row r="144" s="86" customFormat="1"/>
    <row r="145" s="86" customFormat="1"/>
    <row r="146" s="86" customFormat="1"/>
    <row r="147" s="86" customFormat="1"/>
    <row r="148" s="86" customFormat="1"/>
    <row r="149" s="86" customFormat="1"/>
    <row r="150" s="86" customFormat="1"/>
    <row r="151" s="86" customFormat="1"/>
    <row r="152" s="86" customFormat="1"/>
    <row r="153" s="86" customFormat="1"/>
    <row r="154" s="86" customFormat="1"/>
    <row r="155" s="86" customFormat="1"/>
    <row r="156" s="86" customFormat="1"/>
    <row r="157" s="86" customFormat="1"/>
    <row r="158" s="86" customFormat="1"/>
    <row r="159" s="86" customFormat="1"/>
    <row r="160" s="86" customFormat="1"/>
    <row r="161" s="86" customFormat="1"/>
    <row r="162" s="86" customFormat="1"/>
    <row r="163" s="86" customFormat="1"/>
    <row r="164" s="86" customFormat="1"/>
    <row r="165" s="86" customFormat="1"/>
    <row r="166" s="86" customFormat="1"/>
    <row r="167" s="86" customFormat="1"/>
    <row r="168" s="86" customFormat="1"/>
    <row r="169" s="86" customFormat="1"/>
    <row r="170" s="86" customFormat="1"/>
    <row r="171" s="86" customFormat="1"/>
    <row r="172" s="86" customFormat="1"/>
    <row r="173" s="86" customFormat="1"/>
    <row r="174" s="86" customFormat="1"/>
    <row r="175" s="86" customFormat="1"/>
    <row r="176" s="86" customFormat="1"/>
    <row r="177" s="86" customFormat="1"/>
    <row r="178" s="86" customFormat="1"/>
    <row r="179" s="86" customFormat="1"/>
    <row r="180" s="86" customFormat="1"/>
    <row r="181" s="86" customFormat="1"/>
    <row r="182" s="86" customFormat="1"/>
    <row r="183" s="86" customFormat="1"/>
    <row r="184" s="86" customFormat="1"/>
    <row r="185" s="86" customFormat="1"/>
    <row r="186" s="86" customFormat="1"/>
    <row r="187" s="86" customFormat="1"/>
    <row r="188" s="86" customFormat="1"/>
    <row r="189" s="86" customFormat="1"/>
    <row r="190" s="86" customFormat="1"/>
    <row r="191" s="86" customFormat="1"/>
    <row r="192" s="86" customFormat="1"/>
    <row r="193" s="86" customFormat="1"/>
    <row r="194" s="86" customFormat="1"/>
    <row r="195" s="86" customFormat="1"/>
    <row r="196" s="86" customFormat="1"/>
    <row r="197" s="86" customFormat="1"/>
    <row r="198" s="86" customFormat="1"/>
    <row r="199" s="86" customFormat="1"/>
    <row r="200" s="86" customFormat="1"/>
    <row r="201" s="86" customFormat="1"/>
    <row r="202" s="86" customFormat="1"/>
    <row r="203" s="86" customFormat="1"/>
    <row r="204" s="86" customFormat="1"/>
    <row r="205" s="86" customFormat="1"/>
    <row r="206" s="86" customFormat="1"/>
    <row r="207" s="86" customFormat="1"/>
    <row r="208" s="86" customFormat="1"/>
    <row r="209" s="86" customFormat="1"/>
    <row r="210" s="86" customFormat="1"/>
    <row r="211" s="86" customFormat="1"/>
    <row r="212" s="86" customFormat="1"/>
    <row r="213" s="86" customFormat="1"/>
    <row r="214" s="86" customFormat="1"/>
    <row r="215" s="86" customFormat="1"/>
    <row r="216" s="86" customFormat="1"/>
    <row r="217" s="86" customFormat="1"/>
    <row r="218" s="86" customFormat="1"/>
    <row r="219" s="86" customFormat="1"/>
    <row r="220" s="86" customFormat="1"/>
    <row r="221" s="86" customFormat="1"/>
    <row r="222" s="86" customFormat="1"/>
    <row r="223" s="86" customFormat="1"/>
    <row r="224" s="86" customFormat="1"/>
    <row r="225" s="86" customFormat="1"/>
    <row r="226" s="86" customFormat="1"/>
    <row r="227" s="86" customFormat="1"/>
    <row r="228" s="86" customFormat="1"/>
    <row r="229" s="86" customFormat="1"/>
    <row r="230" s="86" customFormat="1"/>
    <row r="231" s="86" customFormat="1"/>
    <row r="232" s="86" customFormat="1"/>
    <row r="233" s="86" customFormat="1"/>
    <row r="234" s="86" customFormat="1"/>
    <row r="235" s="86" customFormat="1"/>
    <row r="236" s="86" customFormat="1"/>
    <row r="237" s="86" customFormat="1"/>
    <row r="238" s="86" customFormat="1"/>
    <row r="239" s="86" customFormat="1"/>
    <row r="240" s="86" customFormat="1"/>
    <row r="241" s="86" customFormat="1"/>
    <row r="242" s="86" customFormat="1"/>
    <row r="243" s="86" customFormat="1"/>
    <row r="244" s="86" customFormat="1"/>
    <row r="245" s="86" customFormat="1"/>
    <row r="246" s="86" customFormat="1"/>
    <row r="247" s="86" customFormat="1"/>
    <row r="248" s="86" customFormat="1"/>
    <row r="249" s="86" customFormat="1"/>
    <row r="250" s="86" customFormat="1"/>
    <row r="251" s="86" customFormat="1"/>
    <row r="252" s="86" customFormat="1"/>
    <row r="253" s="86" customFormat="1"/>
    <row r="254" s="86" customFormat="1"/>
    <row r="255" s="86" customFormat="1"/>
    <row r="256" s="86" customFormat="1"/>
    <row r="257" s="86" customFormat="1"/>
    <row r="258" s="86" customFormat="1"/>
    <row r="259" s="86" customFormat="1"/>
    <row r="260" s="86" customFormat="1"/>
    <row r="261" s="86" customFormat="1"/>
    <row r="262" s="86" customFormat="1"/>
    <row r="263" s="86" customFormat="1"/>
    <row r="264" s="86" customFormat="1"/>
    <row r="265" s="86" customFormat="1"/>
    <row r="266" s="86" customFormat="1"/>
    <row r="267" s="86" customFormat="1"/>
    <row r="268" s="86" customFormat="1"/>
    <row r="269" s="86" customFormat="1"/>
    <row r="270" s="86" customFormat="1"/>
    <row r="271" s="86" customFormat="1"/>
    <row r="272" s="86" customFormat="1"/>
    <row r="273" s="86" customFormat="1"/>
    <row r="274" s="86" customFormat="1"/>
    <row r="275" s="86" customFormat="1"/>
    <row r="276" s="86" customFormat="1"/>
    <row r="277" s="86" customFormat="1"/>
    <row r="278" s="86" customFormat="1"/>
    <row r="279" s="86" customFormat="1"/>
    <row r="280" s="86" customFormat="1"/>
    <row r="281" s="86" customFormat="1"/>
    <row r="282" s="86" customFormat="1"/>
    <row r="283" s="86" customFormat="1"/>
    <row r="284" s="86" customFormat="1"/>
    <row r="285" s="86" customFormat="1"/>
    <row r="286" s="86" customFormat="1"/>
    <row r="287" s="86" customFormat="1"/>
    <row r="288" s="86" customFormat="1"/>
    <row r="289" s="86" customFormat="1"/>
    <row r="290" s="86" customFormat="1"/>
    <row r="291" s="86" customFormat="1"/>
    <row r="292" s="86" customFormat="1"/>
    <row r="293" s="86" customFormat="1"/>
    <row r="294" s="86" customFormat="1"/>
    <row r="295" s="86" customFormat="1"/>
    <row r="296" s="86" customFormat="1"/>
    <row r="297" s="86" customFormat="1"/>
    <row r="298" s="86" customFormat="1"/>
    <row r="299" s="86" customFormat="1"/>
    <row r="300" s="86" customFormat="1"/>
    <row r="301" s="86" customFormat="1"/>
    <row r="302" s="86" customFormat="1"/>
    <row r="303" s="86" customFormat="1"/>
    <row r="304" s="86" customFormat="1"/>
    <row r="305" s="86" customFormat="1"/>
    <row r="306" s="86" customFormat="1"/>
    <row r="307" s="86" customFormat="1"/>
    <row r="308" s="86" customFormat="1"/>
    <row r="309" s="86" customFormat="1"/>
    <row r="310" s="86" customFormat="1"/>
    <row r="311" s="86" customFormat="1"/>
    <row r="312" s="86" customFormat="1"/>
    <row r="313" s="86" customFormat="1"/>
    <row r="314" s="86" customFormat="1"/>
    <row r="315" s="86" customFormat="1"/>
    <row r="316" s="86" customFormat="1"/>
    <row r="317" s="86" customFormat="1"/>
    <row r="318" s="86" customFormat="1"/>
    <row r="319" s="86" customFormat="1"/>
    <row r="320" s="86" customFormat="1"/>
    <row r="321" s="86" customFormat="1"/>
    <row r="322" s="86" customFormat="1"/>
    <row r="323" s="86" customFormat="1"/>
    <row r="324" s="86" customFormat="1"/>
    <row r="325" s="86" customFormat="1"/>
    <row r="326" s="86" customFormat="1"/>
    <row r="327" s="86" customFormat="1"/>
    <row r="328" s="86" customFormat="1"/>
    <row r="329" s="86" customFormat="1"/>
    <row r="330" s="86" customFormat="1"/>
    <row r="331" s="86" customFormat="1"/>
    <row r="332" s="86" customFormat="1"/>
    <row r="333" s="86" customFormat="1"/>
    <row r="334" s="86" customFormat="1"/>
    <row r="335" s="86" customFormat="1"/>
    <row r="336" s="86" customFormat="1"/>
    <row r="337" s="86" customFormat="1"/>
    <row r="338" s="86" customFormat="1"/>
    <row r="339" s="86" customFormat="1"/>
    <row r="340" s="86" customFormat="1"/>
    <row r="341" s="86" customFormat="1"/>
    <row r="342" s="86" customFormat="1"/>
    <row r="343" s="86" customFormat="1"/>
    <row r="344" s="86" customFormat="1"/>
    <row r="345" s="86" customFormat="1"/>
    <row r="346" s="86" customFormat="1"/>
    <row r="347" s="86" customFormat="1"/>
    <row r="348" s="86" customFormat="1"/>
    <row r="349" s="86" customFormat="1"/>
    <row r="350" s="86" customFormat="1"/>
    <row r="351" s="86" customFormat="1"/>
    <row r="352" s="86" customFormat="1"/>
    <row r="353" s="86" customFormat="1"/>
    <row r="354" s="86" customFormat="1"/>
    <row r="355" s="86" customFormat="1"/>
    <row r="356" s="86" customFormat="1"/>
    <row r="357" s="86" customFormat="1"/>
    <row r="358" s="86" customFormat="1"/>
    <row r="359" s="86" customFormat="1"/>
    <row r="360" s="86" customFormat="1"/>
    <row r="361" s="86" customFormat="1"/>
    <row r="362" s="86" customFormat="1"/>
    <row r="363" s="86" customFormat="1"/>
    <row r="364" s="86" customFormat="1"/>
    <row r="365" s="86" customFormat="1"/>
    <row r="366" s="86" customFormat="1"/>
    <row r="367" s="86" customFormat="1"/>
    <row r="368" s="86" customFormat="1"/>
    <row r="369" s="86" customFormat="1"/>
    <row r="370" s="86" customFormat="1"/>
    <row r="371" s="86" customFormat="1"/>
    <row r="372" s="86" customFormat="1"/>
    <row r="373" s="86" customFormat="1"/>
    <row r="374" s="86" customFormat="1"/>
    <row r="375" s="86" customFormat="1"/>
    <row r="376" s="86" customFormat="1"/>
    <row r="377" s="86" customFormat="1"/>
    <row r="378" s="86" customFormat="1"/>
    <row r="379" s="86" customFormat="1"/>
    <row r="380" s="86" customFormat="1"/>
    <row r="381" s="86" customFormat="1"/>
    <row r="382" s="86" customFormat="1"/>
    <row r="383" s="86" customFormat="1"/>
    <row r="384" s="86" customFormat="1"/>
    <row r="385" s="86" customFormat="1"/>
    <row r="386" s="86" customFormat="1"/>
    <row r="387" s="86" customFormat="1"/>
    <row r="388" s="86" customFormat="1"/>
    <row r="389" s="86" customFormat="1"/>
    <row r="390" s="86" customFormat="1"/>
    <row r="391" s="86" customFormat="1"/>
    <row r="392" s="86" customFormat="1"/>
    <row r="393" s="86" customFormat="1"/>
    <row r="394" s="86" customFormat="1"/>
    <row r="395" s="86" customFormat="1"/>
    <row r="396" s="86" customFormat="1"/>
    <row r="397" s="86" customFormat="1"/>
    <row r="398" s="86" customFormat="1"/>
    <row r="399" s="86" customFormat="1"/>
    <row r="400" s="86" customFormat="1"/>
    <row r="401" s="86" customFormat="1"/>
    <row r="402" s="86" customFormat="1"/>
    <row r="403" s="86" customFormat="1"/>
    <row r="404" s="86" customFormat="1"/>
    <row r="405" s="86" customFormat="1"/>
    <row r="406" s="86" customFormat="1"/>
    <row r="407" s="86" customFormat="1"/>
    <row r="408" s="86" customFormat="1"/>
    <row r="409" s="86" customFormat="1"/>
    <row r="410" s="86" customFormat="1"/>
    <row r="411" s="86" customFormat="1"/>
    <row r="412" s="86" customFormat="1"/>
    <row r="413" s="86" customFormat="1"/>
    <row r="414" s="86" customFormat="1"/>
    <row r="415" s="86" customFormat="1"/>
    <row r="416" s="86" customFormat="1"/>
    <row r="417" s="86" customFormat="1"/>
    <row r="418" s="86" customFormat="1"/>
    <row r="419" s="86" customFormat="1"/>
    <row r="420" s="86" customFormat="1"/>
    <row r="421" s="86" customFormat="1"/>
    <row r="422" s="86" customFormat="1"/>
    <row r="423" s="86" customFormat="1"/>
    <row r="424" s="86" customFormat="1"/>
    <row r="425" s="86" customFormat="1"/>
    <row r="426" s="86" customFormat="1"/>
    <row r="427" s="86" customFormat="1"/>
    <row r="428" s="86" customFormat="1"/>
    <row r="429" s="86" customFormat="1"/>
    <row r="430" s="86" customFormat="1"/>
    <row r="431" s="86" customFormat="1"/>
    <row r="432" s="86" customFormat="1"/>
    <row r="433" s="86" customFormat="1"/>
    <row r="434" s="86" customFormat="1"/>
    <row r="435" s="86" customFormat="1"/>
    <row r="436" s="86" customFormat="1"/>
    <row r="437" s="86" customFormat="1"/>
    <row r="438" s="86" customFormat="1"/>
    <row r="439" s="86" customFormat="1"/>
    <row r="440" s="86" customFormat="1"/>
    <row r="441" s="86" customFormat="1"/>
    <row r="442" s="86" customFormat="1"/>
    <row r="443" s="86" customFormat="1"/>
    <row r="444" s="86" customFormat="1"/>
    <row r="445" s="86" customFormat="1"/>
    <row r="446" s="86" customFormat="1"/>
    <row r="447" s="86" customFormat="1"/>
    <row r="448" s="86" customFormat="1"/>
    <row r="449" s="86" customFormat="1"/>
    <row r="450" s="86" customFormat="1"/>
    <row r="451" s="86" customFormat="1"/>
    <row r="452" s="86" customFormat="1"/>
    <row r="453" s="86" customFormat="1"/>
    <row r="454" s="86" customFormat="1"/>
    <row r="455" s="86" customFormat="1"/>
    <row r="456" s="86" customFormat="1"/>
    <row r="457" s="86" customFormat="1"/>
    <row r="458" s="86" customFormat="1"/>
  </sheetData>
  <mergeCells count="4">
    <mergeCell ref="A5:F5"/>
    <mergeCell ref="A13:E13"/>
    <mergeCell ref="A11:E11"/>
    <mergeCell ref="A12:E12"/>
  </mergeCells>
  <pageMargins left="0.51181102362204722" right="0.51181102362204722" top="1.0629921259842521" bottom="0.78740157480314965" header="0.31496062992125984" footer="0.31496062992125984"/>
  <pageSetup paperSize="9" scale="68" fitToHeight="0" orientation="portrait" r:id="rId1"/>
  <headerFooter>
    <oddFooter>&amp;F&amp;RPágina &amp;P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32B9-5816-453C-8262-FFDA975338CF}">
  <sheetPr>
    <pageSetUpPr fitToPage="1"/>
  </sheetPr>
  <dimension ref="A1:CM416"/>
  <sheetViews>
    <sheetView zoomScale="85" zoomScaleNormal="85" workbookViewId="0">
      <selection sqref="A1:F13"/>
    </sheetView>
  </sheetViews>
  <sheetFormatPr defaultColWidth="8.7109375" defaultRowHeight="14.25"/>
  <cols>
    <col min="1" max="1" width="5.85546875" style="41" customWidth="1"/>
    <col min="2" max="2" width="123.85546875" style="69" customWidth="1"/>
    <col min="3" max="3" width="12.7109375" style="41" customWidth="1"/>
    <col min="4" max="4" width="11.42578125" style="42" customWidth="1"/>
    <col min="5" max="5" width="21.140625" style="41" customWidth="1"/>
    <col min="6" max="6" width="14.5703125" style="41" customWidth="1"/>
    <col min="7" max="7" width="14.140625" style="80" bestFit="1" customWidth="1"/>
    <col min="8" max="8" width="9.42578125" style="80" bestFit="1" customWidth="1"/>
    <col min="9" max="91" width="8.7109375" style="80"/>
    <col min="92" max="16384" width="8.7109375" style="41"/>
  </cols>
  <sheetData>
    <row r="1" spans="1:7" s="80" customFormat="1">
      <c r="B1" s="82"/>
      <c r="D1" s="83"/>
    </row>
    <row r="2" spans="1:7" s="80" customFormat="1">
      <c r="B2" s="82"/>
      <c r="D2" s="83"/>
    </row>
    <row r="3" spans="1:7" s="80" customFormat="1">
      <c r="B3" s="82"/>
      <c r="D3" s="83"/>
    </row>
    <row r="4" spans="1:7" s="80" customFormat="1">
      <c r="B4" s="82"/>
      <c r="D4" s="83"/>
    </row>
    <row r="5" spans="1:7" s="80" customFormat="1">
      <c r="B5" s="82"/>
      <c r="D5" s="83"/>
    </row>
    <row r="6" spans="1:7">
      <c r="A6" s="164" t="s">
        <v>205</v>
      </c>
      <c r="B6" s="165"/>
      <c r="C6" s="165"/>
      <c r="D6" s="165"/>
      <c r="E6" s="165"/>
      <c r="F6" s="165"/>
    </row>
    <row r="7" spans="1:7" ht="28.5">
      <c r="A7" s="265" t="s">
        <v>199</v>
      </c>
      <c r="B7" s="265"/>
      <c r="C7" s="76" t="s">
        <v>92</v>
      </c>
      <c r="D7" s="76" t="s">
        <v>111</v>
      </c>
      <c r="E7" s="76" t="s">
        <v>164</v>
      </c>
      <c r="F7" s="76" t="s">
        <v>119</v>
      </c>
    </row>
    <row r="8" spans="1:7">
      <c r="A8" s="68">
        <v>1</v>
      </c>
      <c r="B8" s="143" t="s">
        <v>163</v>
      </c>
      <c r="C8" s="44" t="s">
        <v>118</v>
      </c>
      <c r="D8" s="44">
        <v>3</v>
      </c>
      <c r="E8" s="78">
        <v>30</v>
      </c>
      <c r="F8" s="81">
        <f>E8*D8</f>
        <v>90</v>
      </c>
      <c r="G8" s="79"/>
    </row>
    <row r="9" spans="1:7">
      <c r="A9" s="68">
        <v>2</v>
      </c>
      <c r="B9" s="77" t="s">
        <v>165</v>
      </c>
      <c r="C9" s="44" t="s">
        <v>118</v>
      </c>
      <c r="D9" s="44">
        <v>3</v>
      </c>
      <c r="E9" s="78">
        <v>40.450000000000003</v>
      </c>
      <c r="F9" s="81">
        <f t="shared" ref="F9:F10" si="0">E9*D9</f>
        <v>121.35000000000001</v>
      </c>
      <c r="G9" s="79"/>
    </row>
    <row r="10" spans="1:7">
      <c r="A10" s="68">
        <v>3</v>
      </c>
      <c r="B10" s="77" t="s">
        <v>168</v>
      </c>
      <c r="C10" s="44" t="s">
        <v>166</v>
      </c>
      <c r="D10" s="44">
        <v>4</v>
      </c>
      <c r="E10" s="78">
        <v>7.7</v>
      </c>
      <c r="F10" s="81">
        <f t="shared" si="0"/>
        <v>30.8</v>
      </c>
      <c r="G10" s="79"/>
    </row>
    <row r="11" spans="1:7" ht="30.6" customHeight="1">
      <c r="A11" s="259" t="s">
        <v>117</v>
      </c>
      <c r="B11" s="260"/>
      <c r="C11" s="260"/>
      <c r="D11" s="260"/>
      <c r="E11" s="261"/>
      <c r="F11" s="95">
        <f>SUM(F8:F10)</f>
        <v>242.15000000000003</v>
      </c>
      <c r="G11" s="79"/>
    </row>
    <row r="12" spans="1:7" s="80" customFormat="1" ht="15">
      <c r="A12" s="262" t="s">
        <v>195</v>
      </c>
      <c r="B12" s="263"/>
      <c r="C12" s="263"/>
      <c r="D12" s="263"/>
      <c r="E12" s="264"/>
      <c r="F12" s="161">
        <f>F11/12</f>
        <v>20.179166666666671</v>
      </c>
    </row>
    <row r="13" spans="1:7" s="80" customFormat="1">
      <c r="B13" s="82"/>
      <c r="D13" s="83"/>
    </row>
    <row r="14" spans="1:7" s="80" customFormat="1">
      <c r="B14" s="82"/>
      <c r="D14" s="83"/>
      <c r="F14" s="144"/>
    </row>
    <row r="15" spans="1:7" s="80" customFormat="1">
      <c r="B15" s="82"/>
      <c r="D15" s="83"/>
    </row>
    <row r="16" spans="1:7" s="80" customFormat="1">
      <c r="B16" s="82"/>
      <c r="D16" s="83"/>
    </row>
    <row r="17" spans="2:4" s="80" customFormat="1">
      <c r="B17" s="82"/>
      <c r="D17" s="83"/>
    </row>
    <row r="18" spans="2:4" s="80" customFormat="1">
      <c r="B18" s="82"/>
      <c r="D18" s="83"/>
    </row>
    <row r="19" spans="2:4" s="80" customFormat="1">
      <c r="B19" s="82"/>
      <c r="D19" s="83"/>
    </row>
    <row r="20" spans="2:4" s="80" customFormat="1">
      <c r="B20" s="82"/>
      <c r="D20" s="83"/>
    </row>
    <row r="21" spans="2:4" s="80" customFormat="1">
      <c r="B21" s="82"/>
      <c r="D21" s="83"/>
    </row>
    <row r="22" spans="2:4" s="80" customFormat="1">
      <c r="B22" s="82"/>
      <c r="D22" s="83"/>
    </row>
    <row r="23" spans="2:4" s="80" customFormat="1">
      <c r="B23" s="82"/>
      <c r="D23" s="83"/>
    </row>
    <row r="24" spans="2:4" s="80" customFormat="1">
      <c r="B24" s="82"/>
      <c r="D24" s="83"/>
    </row>
    <row r="25" spans="2:4" s="80" customFormat="1">
      <c r="B25" s="82"/>
      <c r="D25" s="83"/>
    </row>
    <row r="26" spans="2:4" s="80" customFormat="1">
      <c r="B26" s="82"/>
      <c r="D26" s="83"/>
    </row>
    <row r="27" spans="2:4" s="80" customFormat="1">
      <c r="B27" s="82"/>
      <c r="D27" s="83"/>
    </row>
    <row r="28" spans="2:4" s="80" customFormat="1">
      <c r="B28" s="82"/>
      <c r="D28" s="83"/>
    </row>
    <row r="29" spans="2:4" s="80" customFormat="1">
      <c r="B29" s="82"/>
      <c r="D29" s="83"/>
    </row>
    <row r="30" spans="2:4" s="80" customFormat="1">
      <c r="B30" s="82"/>
      <c r="D30" s="83"/>
    </row>
    <row r="31" spans="2:4" s="80" customFormat="1">
      <c r="B31" s="82"/>
      <c r="D31" s="83"/>
    </row>
    <row r="32" spans="2:4" s="80" customFormat="1">
      <c r="B32" s="82"/>
      <c r="D32" s="83"/>
    </row>
    <row r="33" spans="2:4" s="80" customFormat="1">
      <c r="B33" s="82"/>
      <c r="D33" s="83"/>
    </row>
    <row r="34" spans="2:4" s="80" customFormat="1">
      <c r="B34" s="82"/>
      <c r="D34" s="83"/>
    </row>
    <row r="35" spans="2:4" s="80" customFormat="1">
      <c r="B35" s="82"/>
      <c r="D35" s="83"/>
    </row>
    <row r="36" spans="2:4" s="80" customFormat="1">
      <c r="B36" s="82"/>
      <c r="D36" s="83"/>
    </row>
    <row r="37" spans="2:4" s="80" customFormat="1">
      <c r="B37" s="82"/>
      <c r="D37" s="83"/>
    </row>
    <row r="38" spans="2:4" s="80" customFormat="1">
      <c r="B38" s="82"/>
      <c r="D38" s="83"/>
    </row>
    <row r="39" spans="2:4" s="80" customFormat="1">
      <c r="B39" s="82"/>
      <c r="D39" s="83"/>
    </row>
    <row r="40" spans="2:4" s="80" customFormat="1">
      <c r="B40" s="82"/>
      <c r="D40" s="83"/>
    </row>
    <row r="41" spans="2:4" s="80" customFormat="1">
      <c r="B41" s="82"/>
      <c r="D41" s="83"/>
    </row>
    <row r="42" spans="2:4" s="80" customFormat="1">
      <c r="B42" s="82"/>
      <c r="D42" s="83"/>
    </row>
    <row r="43" spans="2:4" s="80" customFormat="1">
      <c r="B43" s="82"/>
      <c r="D43" s="83"/>
    </row>
    <row r="44" spans="2:4" s="80" customFormat="1">
      <c r="B44" s="82"/>
      <c r="D44" s="83"/>
    </row>
    <row r="45" spans="2:4" s="80" customFormat="1">
      <c r="B45" s="82"/>
      <c r="D45" s="83"/>
    </row>
    <row r="46" spans="2:4" s="80" customFormat="1">
      <c r="B46" s="82"/>
      <c r="D46" s="83"/>
    </row>
    <row r="47" spans="2:4" s="80" customFormat="1">
      <c r="B47" s="82"/>
      <c r="D47" s="83"/>
    </row>
    <row r="48" spans="2:4" s="80" customFormat="1">
      <c r="B48" s="82"/>
      <c r="D48" s="83"/>
    </row>
    <row r="49" spans="2:4" s="80" customFormat="1">
      <c r="B49" s="82"/>
      <c r="D49" s="83"/>
    </row>
    <row r="50" spans="2:4" s="80" customFormat="1">
      <c r="B50" s="82"/>
      <c r="D50" s="83"/>
    </row>
    <row r="51" spans="2:4" s="80" customFormat="1">
      <c r="B51" s="82"/>
      <c r="D51" s="83"/>
    </row>
    <row r="52" spans="2:4" s="80" customFormat="1">
      <c r="B52" s="82"/>
      <c r="D52" s="83"/>
    </row>
    <row r="53" spans="2:4" s="80" customFormat="1">
      <c r="B53" s="82"/>
      <c r="D53" s="83"/>
    </row>
    <row r="54" spans="2:4" s="80" customFormat="1">
      <c r="B54" s="82"/>
      <c r="D54" s="83"/>
    </row>
    <row r="55" spans="2:4" s="80" customFormat="1">
      <c r="B55" s="82"/>
      <c r="D55" s="83"/>
    </row>
    <row r="56" spans="2:4" s="80" customFormat="1">
      <c r="B56" s="82"/>
      <c r="D56" s="83"/>
    </row>
    <row r="57" spans="2:4" s="80" customFormat="1">
      <c r="B57" s="82"/>
      <c r="D57" s="83"/>
    </row>
    <row r="58" spans="2:4" s="80" customFormat="1">
      <c r="B58" s="82"/>
      <c r="D58" s="83"/>
    </row>
    <row r="59" spans="2:4" s="80" customFormat="1">
      <c r="B59" s="82"/>
      <c r="D59" s="83"/>
    </row>
    <row r="60" spans="2:4" s="80" customFormat="1">
      <c r="B60" s="82"/>
      <c r="D60" s="83"/>
    </row>
    <row r="61" spans="2:4" s="80" customFormat="1">
      <c r="B61" s="82"/>
      <c r="D61" s="83"/>
    </row>
    <row r="62" spans="2:4" s="80" customFormat="1">
      <c r="B62" s="82"/>
      <c r="D62" s="83"/>
    </row>
    <row r="63" spans="2:4" s="80" customFormat="1">
      <c r="B63" s="82"/>
      <c r="D63" s="83"/>
    </row>
    <row r="64" spans="2:4" s="80" customFormat="1">
      <c r="B64" s="82"/>
      <c r="D64" s="83"/>
    </row>
    <row r="65" spans="2:4" s="80" customFormat="1">
      <c r="B65" s="82"/>
      <c r="D65" s="83"/>
    </row>
    <row r="66" spans="2:4" s="80" customFormat="1">
      <c r="B66" s="82"/>
      <c r="D66" s="83"/>
    </row>
    <row r="67" spans="2:4" s="80" customFormat="1">
      <c r="B67" s="82"/>
      <c r="D67" s="83"/>
    </row>
    <row r="68" spans="2:4" s="80" customFormat="1">
      <c r="B68" s="82"/>
      <c r="D68" s="83"/>
    </row>
    <row r="69" spans="2:4" s="80" customFormat="1">
      <c r="B69" s="82"/>
      <c r="D69" s="83"/>
    </row>
    <row r="70" spans="2:4" s="80" customFormat="1">
      <c r="B70" s="82"/>
      <c r="D70" s="83"/>
    </row>
    <row r="71" spans="2:4" s="80" customFormat="1">
      <c r="B71" s="82"/>
      <c r="D71" s="83"/>
    </row>
    <row r="72" spans="2:4" s="80" customFormat="1">
      <c r="B72" s="82"/>
      <c r="D72" s="83"/>
    </row>
    <row r="73" spans="2:4" s="80" customFormat="1">
      <c r="B73" s="82"/>
      <c r="D73" s="83"/>
    </row>
    <row r="74" spans="2:4" s="80" customFormat="1">
      <c r="B74" s="82"/>
      <c r="D74" s="83"/>
    </row>
    <row r="75" spans="2:4" s="80" customFormat="1">
      <c r="B75" s="82"/>
      <c r="D75" s="83"/>
    </row>
    <row r="76" spans="2:4" s="80" customFormat="1">
      <c r="B76" s="82"/>
      <c r="D76" s="83"/>
    </row>
    <row r="77" spans="2:4" s="80" customFormat="1">
      <c r="B77" s="82"/>
      <c r="D77" s="83"/>
    </row>
    <row r="78" spans="2:4" s="80" customFormat="1">
      <c r="B78" s="82"/>
      <c r="D78" s="83"/>
    </row>
    <row r="79" spans="2:4" s="80" customFormat="1">
      <c r="B79" s="82"/>
      <c r="D79" s="83"/>
    </row>
    <row r="80" spans="2:4" s="80" customFormat="1">
      <c r="B80" s="82"/>
      <c r="D80" s="83"/>
    </row>
    <row r="81" spans="2:4" s="80" customFormat="1">
      <c r="B81" s="82"/>
      <c r="D81" s="83"/>
    </row>
    <row r="82" spans="2:4" s="80" customFormat="1">
      <c r="B82" s="82"/>
      <c r="D82" s="83"/>
    </row>
    <row r="83" spans="2:4" s="80" customFormat="1">
      <c r="B83" s="82"/>
      <c r="D83" s="83"/>
    </row>
    <row r="84" spans="2:4" s="80" customFormat="1">
      <c r="B84" s="82"/>
      <c r="D84" s="83"/>
    </row>
    <row r="85" spans="2:4" s="80" customFormat="1">
      <c r="B85" s="82"/>
      <c r="D85" s="83"/>
    </row>
    <row r="86" spans="2:4" s="80" customFormat="1">
      <c r="B86" s="82"/>
      <c r="D86" s="83"/>
    </row>
    <row r="87" spans="2:4" s="80" customFormat="1">
      <c r="B87" s="82"/>
      <c r="D87" s="83"/>
    </row>
    <row r="88" spans="2:4" s="80" customFormat="1">
      <c r="B88" s="82"/>
      <c r="D88" s="83"/>
    </row>
    <row r="89" spans="2:4" s="80" customFormat="1">
      <c r="B89" s="82"/>
      <c r="D89" s="83"/>
    </row>
    <row r="90" spans="2:4" s="80" customFormat="1">
      <c r="B90" s="82"/>
      <c r="D90" s="83"/>
    </row>
    <row r="91" spans="2:4" s="80" customFormat="1">
      <c r="B91" s="82"/>
      <c r="D91" s="83"/>
    </row>
    <row r="92" spans="2:4" s="80" customFormat="1">
      <c r="B92" s="82"/>
      <c r="D92" s="83"/>
    </row>
    <row r="93" spans="2:4" s="80" customFormat="1">
      <c r="B93" s="82"/>
      <c r="D93" s="83"/>
    </row>
    <row r="94" spans="2:4" s="80" customFormat="1">
      <c r="B94" s="82"/>
      <c r="D94" s="83"/>
    </row>
    <row r="95" spans="2:4" s="80" customFormat="1">
      <c r="B95" s="82"/>
      <c r="D95" s="83"/>
    </row>
    <row r="96" spans="2:4" s="80" customFormat="1">
      <c r="B96" s="82"/>
      <c r="D96" s="83"/>
    </row>
    <row r="97" spans="2:4" s="80" customFormat="1">
      <c r="B97" s="82"/>
      <c r="D97" s="83"/>
    </row>
    <row r="98" spans="2:4" s="80" customFormat="1">
      <c r="B98" s="82"/>
      <c r="D98" s="83"/>
    </row>
    <row r="99" spans="2:4" s="80" customFormat="1">
      <c r="B99" s="82"/>
      <c r="D99" s="83"/>
    </row>
    <row r="100" spans="2:4" s="80" customFormat="1">
      <c r="B100" s="82"/>
      <c r="D100" s="83"/>
    </row>
    <row r="101" spans="2:4" s="80" customFormat="1">
      <c r="B101" s="82"/>
      <c r="D101" s="83"/>
    </row>
    <row r="102" spans="2:4" s="80" customFormat="1">
      <c r="B102" s="82"/>
      <c r="D102" s="83"/>
    </row>
    <row r="103" spans="2:4" s="80" customFormat="1">
      <c r="B103" s="82"/>
      <c r="D103" s="83"/>
    </row>
    <row r="104" spans="2:4" s="80" customFormat="1">
      <c r="B104" s="82"/>
      <c r="D104" s="83"/>
    </row>
    <row r="105" spans="2:4" s="80" customFormat="1">
      <c r="B105" s="82"/>
      <c r="D105" s="83"/>
    </row>
    <row r="106" spans="2:4" s="80" customFormat="1">
      <c r="B106" s="82"/>
      <c r="D106" s="83"/>
    </row>
    <row r="107" spans="2:4" s="80" customFormat="1">
      <c r="B107" s="82"/>
      <c r="D107" s="83"/>
    </row>
    <row r="108" spans="2:4" s="80" customFormat="1">
      <c r="B108" s="82"/>
      <c r="D108" s="83"/>
    </row>
    <row r="109" spans="2:4" s="80" customFormat="1">
      <c r="B109" s="82"/>
      <c r="D109" s="83"/>
    </row>
    <row r="110" spans="2:4" s="80" customFormat="1">
      <c r="B110" s="82"/>
      <c r="D110" s="83"/>
    </row>
    <row r="111" spans="2:4" s="80" customFormat="1">
      <c r="B111" s="82"/>
      <c r="D111" s="83"/>
    </row>
    <row r="112" spans="2:4" s="80" customFormat="1">
      <c r="B112" s="82"/>
      <c r="D112" s="83"/>
    </row>
    <row r="113" spans="2:4" s="80" customFormat="1">
      <c r="B113" s="82"/>
      <c r="D113" s="83"/>
    </row>
    <row r="114" spans="2:4" s="80" customFormat="1">
      <c r="B114" s="82"/>
      <c r="D114" s="83"/>
    </row>
    <row r="115" spans="2:4" s="80" customFormat="1">
      <c r="B115" s="82"/>
      <c r="D115" s="83"/>
    </row>
    <row r="116" spans="2:4" s="80" customFormat="1">
      <c r="B116" s="82"/>
      <c r="D116" s="83"/>
    </row>
    <row r="117" spans="2:4" s="80" customFormat="1">
      <c r="B117" s="82"/>
      <c r="D117" s="83"/>
    </row>
    <row r="118" spans="2:4" s="80" customFormat="1">
      <c r="B118" s="82"/>
      <c r="D118" s="83"/>
    </row>
    <row r="119" spans="2:4" s="80" customFormat="1">
      <c r="B119" s="82"/>
      <c r="D119" s="83"/>
    </row>
    <row r="120" spans="2:4" s="80" customFormat="1">
      <c r="B120" s="82"/>
      <c r="D120" s="83"/>
    </row>
    <row r="121" spans="2:4" s="80" customFormat="1">
      <c r="B121" s="82"/>
      <c r="D121" s="83"/>
    </row>
    <row r="122" spans="2:4" s="80" customFormat="1">
      <c r="B122" s="82"/>
      <c r="D122" s="83"/>
    </row>
    <row r="123" spans="2:4" s="80" customFormat="1">
      <c r="B123" s="82"/>
      <c r="D123" s="83"/>
    </row>
    <row r="124" spans="2:4" s="80" customFormat="1">
      <c r="B124" s="82"/>
      <c r="D124" s="83"/>
    </row>
    <row r="125" spans="2:4" s="80" customFormat="1">
      <c r="B125" s="82"/>
      <c r="D125" s="83"/>
    </row>
    <row r="126" spans="2:4" s="80" customFormat="1">
      <c r="B126" s="82"/>
      <c r="D126" s="83"/>
    </row>
    <row r="127" spans="2:4" s="80" customFormat="1">
      <c r="B127" s="82"/>
      <c r="D127" s="83"/>
    </row>
    <row r="128" spans="2:4" s="80" customFormat="1">
      <c r="B128" s="82"/>
      <c r="D128" s="83"/>
    </row>
    <row r="129" spans="2:4" s="80" customFormat="1">
      <c r="B129" s="82"/>
      <c r="D129" s="83"/>
    </row>
    <row r="130" spans="2:4" s="80" customFormat="1">
      <c r="B130" s="82"/>
      <c r="D130" s="83"/>
    </row>
    <row r="131" spans="2:4" s="80" customFormat="1">
      <c r="B131" s="82"/>
      <c r="D131" s="83"/>
    </row>
    <row r="132" spans="2:4" s="80" customFormat="1">
      <c r="B132" s="82"/>
      <c r="D132" s="83"/>
    </row>
    <row r="133" spans="2:4" s="80" customFormat="1">
      <c r="B133" s="82"/>
      <c r="D133" s="83"/>
    </row>
    <row r="134" spans="2:4" s="80" customFormat="1">
      <c r="B134" s="82"/>
      <c r="D134" s="83"/>
    </row>
    <row r="135" spans="2:4" s="80" customFormat="1">
      <c r="B135" s="82"/>
      <c r="D135" s="83"/>
    </row>
    <row r="136" spans="2:4" s="80" customFormat="1">
      <c r="B136" s="82"/>
      <c r="D136" s="83"/>
    </row>
    <row r="137" spans="2:4" s="80" customFormat="1">
      <c r="B137" s="82"/>
      <c r="D137" s="83"/>
    </row>
    <row r="138" spans="2:4" s="80" customFormat="1">
      <c r="B138" s="82"/>
      <c r="D138" s="83"/>
    </row>
    <row r="139" spans="2:4" s="80" customFormat="1">
      <c r="B139" s="82"/>
      <c r="D139" s="83"/>
    </row>
    <row r="140" spans="2:4" s="80" customFormat="1">
      <c r="B140" s="82"/>
      <c r="D140" s="83"/>
    </row>
    <row r="141" spans="2:4" s="80" customFormat="1">
      <c r="B141" s="82"/>
      <c r="D141" s="83"/>
    </row>
    <row r="142" spans="2:4" s="80" customFormat="1">
      <c r="B142" s="82"/>
      <c r="D142" s="83"/>
    </row>
    <row r="143" spans="2:4" s="80" customFormat="1">
      <c r="B143" s="82"/>
      <c r="D143" s="83"/>
    </row>
    <row r="144" spans="2:4" s="80" customFormat="1">
      <c r="B144" s="82"/>
      <c r="D144" s="83"/>
    </row>
    <row r="145" spans="2:4" s="80" customFormat="1">
      <c r="B145" s="82"/>
      <c r="D145" s="83"/>
    </row>
    <row r="146" spans="2:4" s="80" customFormat="1">
      <c r="B146" s="82"/>
      <c r="D146" s="83"/>
    </row>
    <row r="147" spans="2:4" s="80" customFormat="1">
      <c r="B147" s="82"/>
      <c r="D147" s="83"/>
    </row>
    <row r="148" spans="2:4" s="80" customFormat="1">
      <c r="B148" s="82"/>
      <c r="D148" s="83"/>
    </row>
    <row r="149" spans="2:4" s="80" customFormat="1">
      <c r="B149" s="82"/>
      <c r="D149" s="83"/>
    </row>
    <row r="150" spans="2:4" s="80" customFormat="1">
      <c r="B150" s="82"/>
      <c r="D150" s="83"/>
    </row>
    <row r="151" spans="2:4" s="80" customFormat="1">
      <c r="B151" s="82"/>
      <c r="D151" s="83"/>
    </row>
    <row r="152" spans="2:4" s="80" customFormat="1">
      <c r="B152" s="82"/>
      <c r="D152" s="83"/>
    </row>
    <row r="153" spans="2:4" s="80" customFormat="1">
      <c r="B153" s="82"/>
      <c r="D153" s="83"/>
    </row>
    <row r="154" spans="2:4" s="80" customFormat="1">
      <c r="B154" s="82"/>
      <c r="D154" s="83"/>
    </row>
    <row r="155" spans="2:4" s="80" customFormat="1">
      <c r="B155" s="82"/>
      <c r="D155" s="83"/>
    </row>
    <row r="156" spans="2:4" s="80" customFormat="1">
      <c r="B156" s="82"/>
      <c r="D156" s="83"/>
    </row>
    <row r="157" spans="2:4" s="80" customFormat="1">
      <c r="B157" s="82"/>
      <c r="D157" s="83"/>
    </row>
    <row r="158" spans="2:4" s="80" customFormat="1">
      <c r="B158" s="82"/>
      <c r="D158" s="83"/>
    </row>
    <row r="159" spans="2:4" s="80" customFormat="1">
      <c r="B159" s="82"/>
      <c r="D159" s="83"/>
    </row>
    <row r="160" spans="2:4" s="80" customFormat="1">
      <c r="B160" s="82"/>
      <c r="D160" s="83"/>
    </row>
    <row r="161" spans="2:4" s="80" customFormat="1">
      <c r="B161" s="82"/>
      <c r="D161" s="83"/>
    </row>
    <row r="162" spans="2:4" s="80" customFormat="1">
      <c r="B162" s="82"/>
      <c r="D162" s="83"/>
    </row>
    <row r="163" spans="2:4" s="80" customFormat="1">
      <c r="B163" s="82"/>
      <c r="D163" s="83"/>
    </row>
    <row r="164" spans="2:4" s="80" customFormat="1">
      <c r="B164" s="82"/>
      <c r="D164" s="83"/>
    </row>
    <row r="165" spans="2:4" s="80" customFormat="1">
      <c r="B165" s="82"/>
      <c r="D165" s="83"/>
    </row>
    <row r="166" spans="2:4" s="80" customFormat="1">
      <c r="B166" s="82"/>
      <c r="D166" s="83"/>
    </row>
    <row r="167" spans="2:4" s="80" customFormat="1">
      <c r="B167" s="82"/>
      <c r="D167" s="83"/>
    </row>
    <row r="168" spans="2:4" s="80" customFormat="1">
      <c r="B168" s="82"/>
      <c r="D168" s="83"/>
    </row>
    <row r="169" spans="2:4" s="80" customFormat="1">
      <c r="B169" s="82"/>
      <c r="D169" s="83"/>
    </row>
    <row r="170" spans="2:4" s="80" customFormat="1">
      <c r="B170" s="82"/>
      <c r="D170" s="83"/>
    </row>
    <row r="171" spans="2:4" s="80" customFormat="1">
      <c r="B171" s="82"/>
      <c r="D171" s="83"/>
    </row>
    <row r="172" spans="2:4" s="80" customFormat="1">
      <c r="B172" s="82"/>
      <c r="D172" s="83"/>
    </row>
    <row r="173" spans="2:4" s="80" customFormat="1">
      <c r="B173" s="82"/>
      <c r="D173" s="83"/>
    </row>
    <row r="174" spans="2:4" s="80" customFormat="1">
      <c r="B174" s="82"/>
      <c r="D174" s="83"/>
    </row>
    <row r="175" spans="2:4" s="80" customFormat="1">
      <c r="B175" s="82"/>
      <c r="D175" s="83"/>
    </row>
    <row r="176" spans="2:4" s="80" customFormat="1">
      <c r="B176" s="82"/>
      <c r="D176" s="83"/>
    </row>
    <row r="177" spans="2:4" s="80" customFormat="1">
      <c r="B177" s="82"/>
      <c r="D177" s="83"/>
    </row>
    <row r="178" spans="2:4" s="80" customFormat="1">
      <c r="B178" s="82"/>
      <c r="D178" s="83"/>
    </row>
    <row r="179" spans="2:4" s="80" customFormat="1">
      <c r="B179" s="82"/>
      <c r="D179" s="83"/>
    </row>
    <row r="180" spans="2:4" s="80" customFormat="1">
      <c r="B180" s="82"/>
      <c r="D180" s="83"/>
    </row>
    <row r="181" spans="2:4" s="80" customFormat="1">
      <c r="B181" s="82"/>
      <c r="D181" s="83"/>
    </row>
    <row r="182" spans="2:4" s="80" customFormat="1">
      <c r="B182" s="82"/>
      <c r="D182" s="83"/>
    </row>
    <row r="183" spans="2:4" s="80" customFormat="1">
      <c r="B183" s="82"/>
      <c r="D183" s="83"/>
    </row>
    <row r="184" spans="2:4" s="80" customFormat="1">
      <c r="B184" s="82"/>
      <c r="D184" s="83"/>
    </row>
    <row r="185" spans="2:4" s="80" customFormat="1">
      <c r="B185" s="82"/>
      <c r="D185" s="83"/>
    </row>
    <row r="186" spans="2:4" s="80" customFormat="1">
      <c r="B186" s="82"/>
      <c r="D186" s="83"/>
    </row>
    <row r="187" spans="2:4" s="80" customFormat="1">
      <c r="B187" s="82"/>
      <c r="D187" s="83"/>
    </row>
    <row r="188" spans="2:4" s="80" customFormat="1">
      <c r="B188" s="82"/>
      <c r="D188" s="83"/>
    </row>
    <row r="189" spans="2:4" s="80" customFormat="1">
      <c r="B189" s="82"/>
      <c r="D189" s="83"/>
    </row>
    <row r="190" spans="2:4" s="80" customFormat="1">
      <c r="B190" s="82"/>
      <c r="D190" s="83"/>
    </row>
    <row r="191" spans="2:4" s="80" customFormat="1">
      <c r="B191" s="82"/>
      <c r="D191" s="83"/>
    </row>
    <row r="192" spans="2:4" s="80" customFormat="1">
      <c r="B192" s="82"/>
      <c r="D192" s="83"/>
    </row>
    <row r="193" spans="2:4" s="80" customFormat="1">
      <c r="B193" s="82"/>
      <c r="D193" s="83"/>
    </row>
    <row r="194" spans="2:4" s="80" customFormat="1">
      <c r="B194" s="82"/>
      <c r="D194" s="83"/>
    </row>
    <row r="195" spans="2:4" s="80" customFormat="1">
      <c r="B195" s="82"/>
      <c r="D195" s="83"/>
    </row>
    <row r="196" spans="2:4" s="80" customFormat="1">
      <c r="B196" s="82"/>
      <c r="D196" s="83"/>
    </row>
    <row r="197" spans="2:4" s="80" customFormat="1">
      <c r="B197" s="82"/>
      <c r="D197" s="83"/>
    </row>
    <row r="198" spans="2:4" s="80" customFormat="1">
      <c r="B198" s="82"/>
      <c r="D198" s="83"/>
    </row>
    <row r="199" spans="2:4" s="80" customFormat="1">
      <c r="B199" s="82"/>
      <c r="D199" s="83"/>
    </row>
    <row r="200" spans="2:4" s="80" customFormat="1">
      <c r="B200" s="82"/>
      <c r="D200" s="83"/>
    </row>
    <row r="201" spans="2:4" s="80" customFormat="1">
      <c r="B201" s="82"/>
      <c r="D201" s="83"/>
    </row>
    <row r="202" spans="2:4" s="80" customFormat="1">
      <c r="B202" s="82"/>
      <c r="D202" s="83"/>
    </row>
    <row r="203" spans="2:4" s="80" customFormat="1">
      <c r="B203" s="82"/>
      <c r="D203" s="83"/>
    </row>
    <row r="204" spans="2:4" s="80" customFormat="1">
      <c r="B204" s="82"/>
      <c r="D204" s="83"/>
    </row>
    <row r="205" spans="2:4" s="80" customFormat="1">
      <c r="B205" s="82"/>
      <c r="D205" s="83"/>
    </row>
    <row r="206" spans="2:4" s="80" customFormat="1">
      <c r="B206" s="82"/>
      <c r="D206" s="83"/>
    </row>
    <row r="207" spans="2:4" s="80" customFormat="1">
      <c r="B207" s="82"/>
      <c r="D207" s="83"/>
    </row>
    <row r="208" spans="2:4" s="80" customFormat="1">
      <c r="B208" s="82"/>
      <c r="D208" s="83"/>
    </row>
    <row r="209" spans="2:4" s="80" customFormat="1">
      <c r="B209" s="82"/>
      <c r="D209" s="83"/>
    </row>
    <row r="210" spans="2:4" s="80" customFormat="1">
      <c r="B210" s="82"/>
      <c r="D210" s="83"/>
    </row>
    <row r="211" spans="2:4" s="80" customFormat="1">
      <c r="B211" s="82"/>
      <c r="D211" s="83"/>
    </row>
    <row r="212" spans="2:4" s="80" customFormat="1">
      <c r="B212" s="82"/>
      <c r="D212" s="83"/>
    </row>
    <row r="213" spans="2:4" s="80" customFormat="1">
      <c r="B213" s="82"/>
      <c r="D213" s="83"/>
    </row>
    <row r="214" spans="2:4" s="80" customFormat="1">
      <c r="B214" s="82"/>
      <c r="D214" s="83"/>
    </row>
    <row r="215" spans="2:4" s="80" customFormat="1">
      <c r="B215" s="82"/>
      <c r="D215" s="83"/>
    </row>
    <row r="216" spans="2:4" s="80" customFormat="1">
      <c r="B216" s="82"/>
      <c r="D216" s="83"/>
    </row>
    <row r="217" spans="2:4" s="80" customFormat="1">
      <c r="B217" s="82"/>
      <c r="D217" s="83"/>
    </row>
    <row r="218" spans="2:4" s="80" customFormat="1">
      <c r="B218" s="82"/>
      <c r="D218" s="83"/>
    </row>
    <row r="219" spans="2:4" s="80" customFormat="1">
      <c r="B219" s="82"/>
      <c r="D219" s="83"/>
    </row>
    <row r="220" spans="2:4" s="80" customFormat="1">
      <c r="B220" s="82"/>
      <c r="D220" s="83"/>
    </row>
    <row r="221" spans="2:4" s="80" customFormat="1">
      <c r="B221" s="82"/>
      <c r="D221" s="83"/>
    </row>
    <row r="222" spans="2:4" s="80" customFormat="1">
      <c r="B222" s="82"/>
      <c r="D222" s="83"/>
    </row>
    <row r="223" spans="2:4" s="80" customFormat="1">
      <c r="B223" s="82"/>
      <c r="D223" s="83"/>
    </row>
    <row r="224" spans="2:4" s="80" customFormat="1">
      <c r="B224" s="82"/>
      <c r="D224" s="83"/>
    </row>
    <row r="225" spans="2:4" s="80" customFormat="1">
      <c r="B225" s="82"/>
      <c r="D225" s="83"/>
    </row>
    <row r="226" spans="2:4" s="80" customFormat="1">
      <c r="B226" s="82"/>
      <c r="D226" s="83"/>
    </row>
    <row r="227" spans="2:4" s="80" customFormat="1">
      <c r="B227" s="82"/>
      <c r="D227" s="83"/>
    </row>
    <row r="228" spans="2:4" s="80" customFormat="1">
      <c r="B228" s="82"/>
      <c r="D228" s="83"/>
    </row>
    <row r="229" spans="2:4" s="80" customFormat="1">
      <c r="B229" s="82"/>
      <c r="D229" s="83"/>
    </row>
    <row r="230" spans="2:4" s="80" customFormat="1">
      <c r="B230" s="82"/>
      <c r="D230" s="83"/>
    </row>
    <row r="231" spans="2:4" s="80" customFormat="1">
      <c r="B231" s="82"/>
      <c r="D231" s="83"/>
    </row>
    <row r="232" spans="2:4" s="80" customFormat="1">
      <c r="B232" s="82"/>
      <c r="D232" s="83"/>
    </row>
    <row r="233" spans="2:4" s="80" customFormat="1">
      <c r="B233" s="82"/>
      <c r="D233" s="83"/>
    </row>
    <row r="234" spans="2:4" s="80" customFormat="1">
      <c r="B234" s="82"/>
      <c r="D234" s="83"/>
    </row>
    <row r="235" spans="2:4" s="80" customFormat="1">
      <c r="B235" s="82"/>
      <c r="D235" s="83"/>
    </row>
    <row r="236" spans="2:4" s="80" customFormat="1">
      <c r="B236" s="82"/>
      <c r="D236" s="83"/>
    </row>
    <row r="237" spans="2:4" s="80" customFormat="1">
      <c r="B237" s="82"/>
      <c r="D237" s="83"/>
    </row>
    <row r="238" spans="2:4" s="80" customFormat="1">
      <c r="B238" s="82"/>
      <c r="D238" s="83"/>
    </row>
    <row r="239" spans="2:4" s="80" customFormat="1">
      <c r="B239" s="82"/>
      <c r="D239" s="83"/>
    </row>
    <row r="240" spans="2:4" s="80" customFormat="1">
      <c r="B240" s="82"/>
      <c r="D240" s="83"/>
    </row>
    <row r="241" spans="2:4" s="80" customFormat="1">
      <c r="B241" s="82"/>
      <c r="D241" s="83"/>
    </row>
    <row r="242" spans="2:4" s="80" customFormat="1">
      <c r="B242" s="82"/>
      <c r="D242" s="83"/>
    </row>
    <row r="243" spans="2:4" s="80" customFormat="1">
      <c r="B243" s="82"/>
      <c r="D243" s="83"/>
    </row>
    <row r="244" spans="2:4" s="80" customFormat="1">
      <c r="B244" s="82"/>
      <c r="D244" s="83"/>
    </row>
    <row r="245" spans="2:4" s="80" customFormat="1">
      <c r="B245" s="82"/>
      <c r="D245" s="83"/>
    </row>
    <row r="246" spans="2:4" s="80" customFormat="1">
      <c r="B246" s="82"/>
      <c r="D246" s="83"/>
    </row>
    <row r="247" spans="2:4" s="80" customFormat="1">
      <c r="B247" s="82"/>
      <c r="D247" s="83"/>
    </row>
    <row r="248" spans="2:4" s="80" customFormat="1">
      <c r="B248" s="82"/>
      <c r="D248" s="83"/>
    </row>
    <row r="249" spans="2:4" s="80" customFormat="1">
      <c r="B249" s="82"/>
      <c r="D249" s="83"/>
    </row>
    <row r="250" spans="2:4" s="80" customFormat="1">
      <c r="B250" s="82"/>
      <c r="D250" s="83"/>
    </row>
    <row r="251" spans="2:4" s="80" customFormat="1">
      <c r="B251" s="82"/>
      <c r="D251" s="83"/>
    </row>
    <row r="252" spans="2:4" s="80" customFormat="1">
      <c r="B252" s="82"/>
      <c r="D252" s="83"/>
    </row>
    <row r="253" spans="2:4" s="80" customFormat="1">
      <c r="B253" s="82"/>
      <c r="D253" s="83"/>
    </row>
    <row r="254" spans="2:4" s="80" customFormat="1">
      <c r="B254" s="82"/>
      <c r="D254" s="83"/>
    </row>
    <row r="255" spans="2:4" s="80" customFormat="1">
      <c r="B255" s="82"/>
      <c r="D255" s="83"/>
    </row>
    <row r="256" spans="2:4" s="80" customFormat="1">
      <c r="B256" s="82"/>
      <c r="D256" s="83"/>
    </row>
    <row r="257" spans="2:4" s="80" customFormat="1">
      <c r="B257" s="82"/>
      <c r="D257" s="83"/>
    </row>
    <row r="258" spans="2:4" s="80" customFormat="1">
      <c r="B258" s="82"/>
      <c r="D258" s="83"/>
    </row>
    <row r="259" spans="2:4" s="80" customFormat="1">
      <c r="B259" s="82"/>
      <c r="D259" s="83"/>
    </row>
    <row r="260" spans="2:4" s="80" customFormat="1">
      <c r="B260" s="82"/>
      <c r="D260" s="83"/>
    </row>
    <row r="261" spans="2:4" s="80" customFormat="1">
      <c r="B261" s="82"/>
      <c r="D261" s="83"/>
    </row>
    <row r="262" spans="2:4" s="80" customFormat="1">
      <c r="B262" s="82"/>
      <c r="D262" s="83"/>
    </row>
    <row r="263" spans="2:4" s="80" customFormat="1">
      <c r="B263" s="82"/>
      <c r="D263" s="83"/>
    </row>
    <row r="264" spans="2:4" s="80" customFormat="1">
      <c r="B264" s="82"/>
      <c r="D264" s="83"/>
    </row>
    <row r="265" spans="2:4" s="80" customFormat="1">
      <c r="B265" s="82"/>
      <c r="D265" s="83"/>
    </row>
    <row r="266" spans="2:4" s="80" customFormat="1">
      <c r="B266" s="82"/>
      <c r="D266" s="83"/>
    </row>
    <row r="267" spans="2:4" s="80" customFormat="1">
      <c r="B267" s="82"/>
      <c r="D267" s="83"/>
    </row>
    <row r="268" spans="2:4" s="80" customFormat="1">
      <c r="B268" s="82"/>
      <c r="D268" s="83"/>
    </row>
    <row r="269" spans="2:4" s="80" customFormat="1">
      <c r="B269" s="82"/>
      <c r="D269" s="83"/>
    </row>
    <row r="270" spans="2:4" s="80" customFormat="1">
      <c r="B270" s="82"/>
      <c r="D270" s="83"/>
    </row>
    <row r="271" spans="2:4" s="80" customFormat="1">
      <c r="B271" s="82"/>
      <c r="D271" s="83"/>
    </row>
    <row r="272" spans="2:4" s="80" customFormat="1">
      <c r="B272" s="82"/>
      <c r="D272" s="83"/>
    </row>
    <row r="273" spans="2:4" s="80" customFormat="1">
      <c r="B273" s="82"/>
      <c r="D273" s="83"/>
    </row>
    <row r="274" spans="2:4" s="80" customFormat="1">
      <c r="B274" s="82"/>
      <c r="D274" s="83"/>
    </row>
    <row r="275" spans="2:4" s="80" customFormat="1">
      <c r="B275" s="82"/>
      <c r="D275" s="83"/>
    </row>
    <row r="276" spans="2:4" s="80" customFormat="1">
      <c r="B276" s="82"/>
      <c r="D276" s="83"/>
    </row>
    <row r="277" spans="2:4" s="80" customFormat="1">
      <c r="B277" s="82"/>
      <c r="D277" s="83"/>
    </row>
    <row r="278" spans="2:4" s="80" customFormat="1">
      <c r="B278" s="82"/>
      <c r="D278" s="83"/>
    </row>
    <row r="279" spans="2:4" s="80" customFormat="1">
      <c r="B279" s="82"/>
      <c r="D279" s="83"/>
    </row>
    <row r="280" spans="2:4" s="80" customFormat="1">
      <c r="B280" s="82"/>
      <c r="D280" s="83"/>
    </row>
    <row r="281" spans="2:4" s="80" customFormat="1">
      <c r="B281" s="82"/>
      <c r="D281" s="83"/>
    </row>
    <row r="282" spans="2:4" s="80" customFormat="1">
      <c r="B282" s="82"/>
      <c r="D282" s="83"/>
    </row>
    <row r="283" spans="2:4" s="80" customFormat="1">
      <c r="B283" s="82"/>
      <c r="D283" s="83"/>
    </row>
    <row r="284" spans="2:4" s="80" customFormat="1">
      <c r="B284" s="82"/>
      <c r="D284" s="83"/>
    </row>
    <row r="285" spans="2:4" s="80" customFormat="1">
      <c r="B285" s="82"/>
      <c r="D285" s="83"/>
    </row>
    <row r="286" spans="2:4" s="80" customFormat="1">
      <c r="B286" s="82"/>
      <c r="D286" s="83"/>
    </row>
    <row r="287" spans="2:4" s="80" customFormat="1">
      <c r="B287" s="82"/>
      <c r="D287" s="83"/>
    </row>
    <row r="288" spans="2:4" s="80" customFormat="1">
      <c r="B288" s="82"/>
      <c r="D288" s="83"/>
    </row>
    <row r="289" spans="2:4" s="80" customFormat="1">
      <c r="B289" s="82"/>
      <c r="D289" s="83"/>
    </row>
    <row r="290" spans="2:4" s="80" customFormat="1">
      <c r="B290" s="82"/>
      <c r="D290" s="83"/>
    </row>
    <row r="291" spans="2:4" s="80" customFormat="1">
      <c r="B291" s="82"/>
      <c r="D291" s="83"/>
    </row>
    <row r="292" spans="2:4" s="80" customFormat="1">
      <c r="B292" s="82"/>
      <c r="D292" s="83"/>
    </row>
    <row r="293" spans="2:4" s="80" customFormat="1">
      <c r="B293" s="82"/>
      <c r="D293" s="83"/>
    </row>
    <row r="294" spans="2:4" s="80" customFormat="1">
      <c r="B294" s="82"/>
      <c r="D294" s="83"/>
    </row>
    <row r="295" spans="2:4" s="80" customFormat="1">
      <c r="B295" s="82"/>
      <c r="D295" s="83"/>
    </row>
    <row r="296" spans="2:4" s="80" customFormat="1">
      <c r="B296" s="82"/>
      <c r="D296" s="83"/>
    </row>
    <row r="297" spans="2:4" s="80" customFormat="1">
      <c r="B297" s="82"/>
      <c r="D297" s="83"/>
    </row>
    <row r="298" spans="2:4" s="80" customFormat="1">
      <c r="B298" s="82"/>
      <c r="D298" s="83"/>
    </row>
    <row r="299" spans="2:4" s="80" customFormat="1">
      <c r="B299" s="82"/>
      <c r="D299" s="83"/>
    </row>
    <row r="300" spans="2:4" s="80" customFormat="1">
      <c r="B300" s="82"/>
      <c r="D300" s="83"/>
    </row>
    <row r="301" spans="2:4" s="80" customFormat="1">
      <c r="B301" s="82"/>
      <c r="D301" s="83"/>
    </row>
    <row r="302" spans="2:4" s="80" customFormat="1">
      <c r="B302" s="82"/>
      <c r="D302" s="83"/>
    </row>
    <row r="303" spans="2:4" s="80" customFormat="1">
      <c r="B303" s="82"/>
      <c r="D303" s="83"/>
    </row>
    <row r="304" spans="2:4" s="80" customFormat="1">
      <c r="B304" s="82"/>
      <c r="D304" s="83"/>
    </row>
    <row r="305" spans="2:4" s="80" customFormat="1">
      <c r="B305" s="82"/>
      <c r="D305" s="83"/>
    </row>
    <row r="306" spans="2:4" s="80" customFormat="1">
      <c r="B306" s="82"/>
      <c r="D306" s="83"/>
    </row>
    <row r="307" spans="2:4" s="80" customFormat="1">
      <c r="B307" s="82"/>
      <c r="D307" s="83"/>
    </row>
    <row r="308" spans="2:4" s="80" customFormat="1">
      <c r="B308" s="82"/>
      <c r="D308" s="83"/>
    </row>
    <row r="309" spans="2:4" s="80" customFormat="1">
      <c r="B309" s="82"/>
      <c r="D309" s="83"/>
    </row>
    <row r="310" spans="2:4" s="80" customFormat="1">
      <c r="B310" s="82"/>
      <c r="D310" s="83"/>
    </row>
    <row r="311" spans="2:4" s="80" customFormat="1">
      <c r="B311" s="82"/>
      <c r="D311" s="83"/>
    </row>
    <row r="312" spans="2:4" s="80" customFormat="1">
      <c r="B312" s="82"/>
      <c r="D312" s="83"/>
    </row>
    <row r="313" spans="2:4" s="80" customFormat="1">
      <c r="B313" s="82"/>
      <c r="D313" s="83"/>
    </row>
    <row r="314" spans="2:4" s="80" customFormat="1">
      <c r="B314" s="82"/>
      <c r="D314" s="83"/>
    </row>
    <row r="315" spans="2:4" s="80" customFormat="1">
      <c r="B315" s="82"/>
      <c r="D315" s="83"/>
    </row>
    <row r="316" spans="2:4" s="80" customFormat="1">
      <c r="B316" s="82"/>
      <c r="D316" s="83"/>
    </row>
    <row r="317" spans="2:4" s="80" customFormat="1">
      <c r="B317" s="82"/>
      <c r="D317" s="83"/>
    </row>
    <row r="318" spans="2:4" s="80" customFormat="1">
      <c r="B318" s="82"/>
      <c r="D318" s="83"/>
    </row>
    <row r="319" spans="2:4" s="80" customFormat="1">
      <c r="B319" s="82"/>
      <c r="D319" s="83"/>
    </row>
    <row r="320" spans="2:4" s="80" customFormat="1">
      <c r="B320" s="82"/>
      <c r="D320" s="83"/>
    </row>
    <row r="321" spans="2:4" s="80" customFormat="1">
      <c r="B321" s="82"/>
      <c r="D321" s="83"/>
    </row>
    <row r="322" spans="2:4" s="80" customFormat="1">
      <c r="B322" s="82"/>
      <c r="D322" s="83"/>
    </row>
    <row r="323" spans="2:4" s="80" customFormat="1">
      <c r="B323" s="82"/>
      <c r="D323" s="83"/>
    </row>
    <row r="324" spans="2:4" s="80" customFormat="1">
      <c r="B324" s="82"/>
      <c r="D324" s="83"/>
    </row>
    <row r="325" spans="2:4" s="80" customFormat="1">
      <c r="B325" s="82"/>
      <c r="D325" s="83"/>
    </row>
    <row r="326" spans="2:4" s="80" customFormat="1">
      <c r="B326" s="82"/>
      <c r="D326" s="83"/>
    </row>
    <row r="327" spans="2:4" s="80" customFormat="1">
      <c r="B327" s="82"/>
      <c r="D327" s="83"/>
    </row>
    <row r="328" spans="2:4" s="80" customFormat="1">
      <c r="B328" s="82"/>
      <c r="D328" s="83"/>
    </row>
    <row r="329" spans="2:4" s="80" customFormat="1">
      <c r="B329" s="82"/>
      <c r="D329" s="83"/>
    </row>
    <row r="330" spans="2:4" s="80" customFormat="1">
      <c r="B330" s="82"/>
      <c r="D330" s="83"/>
    </row>
    <row r="331" spans="2:4" s="80" customFormat="1">
      <c r="B331" s="82"/>
      <c r="D331" s="83"/>
    </row>
    <row r="332" spans="2:4" s="80" customFormat="1">
      <c r="B332" s="82"/>
      <c r="D332" s="83"/>
    </row>
    <row r="333" spans="2:4" s="80" customFormat="1">
      <c r="B333" s="82"/>
      <c r="D333" s="83"/>
    </row>
    <row r="334" spans="2:4" s="80" customFormat="1">
      <c r="B334" s="82"/>
      <c r="D334" s="83"/>
    </row>
    <row r="335" spans="2:4" s="80" customFormat="1">
      <c r="B335" s="82"/>
      <c r="D335" s="83"/>
    </row>
    <row r="336" spans="2:4" s="80" customFormat="1">
      <c r="B336" s="82"/>
      <c r="D336" s="83"/>
    </row>
    <row r="337" spans="2:4" s="80" customFormat="1">
      <c r="B337" s="82"/>
      <c r="D337" s="83"/>
    </row>
    <row r="338" spans="2:4" s="80" customFormat="1">
      <c r="B338" s="82"/>
      <c r="D338" s="83"/>
    </row>
    <row r="339" spans="2:4" s="80" customFormat="1">
      <c r="B339" s="82"/>
      <c r="D339" s="83"/>
    </row>
    <row r="340" spans="2:4" s="80" customFormat="1">
      <c r="B340" s="82"/>
      <c r="D340" s="83"/>
    </row>
    <row r="341" spans="2:4" s="80" customFormat="1">
      <c r="B341" s="82"/>
      <c r="D341" s="83"/>
    </row>
    <row r="342" spans="2:4" s="80" customFormat="1">
      <c r="B342" s="82"/>
      <c r="D342" s="83"/>
    </row>
    <row r="343" spans="2:4" s="80" customFormat="1">
      <c r="B343" s="82"/>
      <c r="D343" s="83"/>
    </row>
    <row r="344" spans="2:4" s="80" customFormat="1">
      <c r="B344" s="82"/>
      <c r="D344" s="83"/>
    </row>
    <row r="345" spans="2:4" s="80" customFormat="1">
      <c r="B345" s="82"/>
      <c r="D345" s="83"/>
    </row>
    <row r="346" spans="2:4" s="80" customFormat="1">
      <c r="B346" s="82"/>
      <c r="D346" s="83"/>
    </row>
    <row r="347" spans="2:4" s="80" customFormat="1">
      <c r="B347" s="82"/>
      <c r="D347" s="83"/>
    </row>
    <row r="348" spans="2:4" s="80" customFormat="1">
      <c r="B348" s="82"/>
      <c r="D348" s="83"/>
    </row>
    <row r="349" spans="2:4" s="80" customFormat="1">
      <c r="B349" s="82"/>
      <c r="D349" s="83"/>
    </row>
    <row r="350" spans="2:4" s="80" customFormat="1">
      <c r="B350" s="82"/>
      <c r="D350" s="83"/>
    </row>
    <row r="351" spans="2:4" s="80" customFormat="1">
      <c r="B351" s="82"/>
      <c r="D351" s="83"/>
    </row>
    <row r="352" spans="2:4" s="80" customFormat="1">
      <c r="B352" s="82"/>
      <c r="D352" s="83"/>
    </row>
    <row r="353" spans="2:4" s="80" customFormat="1">
      <c r="B353" s="82"/>
      <c r="D353" s="83"/>
    </row>
    <row r="354" spans="2:4" s="80" customFormat="1">
      <c r="B354" s="82"/>
      <c r="D354" s="83"/>
    </row>
    <row r="355" spans="2:4" s="80" customFormat="1">
      <c r="B355" s="82"/>
      <c r="D355" s="83"/>
    </row>
    <row r="356" spans="2:4" s="80" customFormat="1">
      <c r="B356" s="82"/>
      <c r="D356" s="83"/>
    </row>
    <row r="357" spans="2:4" s="80" customFormat="1">
      <c r="B357" s="82"/>
      <c r="D357" s="83"/>
    </row>
    <row r="358" spans="2:4" s="80" customFormat="1">
      <c r="B358" s="82"/>
      <c r="D358" s="83"/>
    </row>
    <row r="359" spans="2:4" s="80" customFormat="1">
      <c r="B359" s="82"/>
      <c r="D359" s="83"/>
    </row>
    <row r="360" spans="2:4" s="80" customFormat="1">
      <c r="B360" s="82"/>
      <c r="D360" s="83"/>
    </row>
    <row r="361" spans="2:4" s="80" customFormat="1">
      <c r="B361" s="82"/>
      <c r="D361" s="83"/>
    </row>
    <row r="362" spans="2:4" s="80" customFormat="1">
      <c r="B362" s="82"/>
      <c r="D362" s="83"/>
    </row>
    <row r="363" spans="2:4" s="80" customFormat="1">
      <c r="B363" s="82"/>
      <c r="D363" s="83"/>
    </row>
    <row r="364" spans="2:4" s="80" customFormat="1">
      <c r="B364" s="82"/>
      <c r="D364" s="83"/>
    </row>
    <row r="365" spans="2:4" s="80" customFormat="1">
      <c r="B365" s="82"/>
      <c r="D365" s="83"/>
    </row>
    <row r="366" spans="2:4" s="80" customFormat="1">
      <c r="B366" s="82"/>
      <c r="D366" s="83"/>
    </row>
    <row r="367" spans="2:4" s="80" customFormat="1">
      <c r="B367" s="82"/>
      <c r="D367" s="83"/>
    </row>
    <row r="368" spans="2:4" s="80" customFormat="1">
      <c r="B368" s="82"/>
      <c r="D368" s="83"/>
    </row>
    <row r="369" spans="2:4" s="80" customFormat="1">
      <c r="B369" s="82"/>
      <c r="D369" s="83"/>
    </row>
    <row r="370" spans="2:4" s="80" customFormat="1">
      <c r="B370" s="82"/>
      <c r="D370" s="83"/>
    </row>
    <row r="371" spans="2:4" s="80" customFormat="1">
      <c r="B371" s="82"/>
      <c r="D371" s="83"/>
    </row>
    <row r="372" spans="2:4" s="80" customFormat="1">
      <c r="B372" s="82"/>
      <c r="D372" s="83"/>
    </row>
    <row r="373" spans="2:4" s="80" customFormat="1">
      <c r="B373" s="82"/>
      <c r="D373" s="83"/>
    </row>
    <row r="374" spans="2:4" s="80" customFormat="1">
      <c r="B374" s="82"/>
      <c r="D374" s="83"/>
    </row>
    <row r="375" spans="2:4" s="80" customFormat="1">
      <c r="B375" s="82"/>
      <c r="D375" s="83"/>
    </row>
    <row r="376" spans="2:4" s="80" customFormat="1">
      <c r="B376" s="82"/>
      <c r="D376" s="83"/>
    </row>
    <row r="377" spans="2:4" s="80" customFormat="1">
      <c r="B377" s="82"/>
      <c r="D377" s="83"/>
    </row>
    <row r="378" spans="2:4" s="80" customFormat="1">
      <c r="B378" s="82"/>
      <c r="D378" s="83"/>
    </row>
    <row r="379" spans="2:4" s="80" customFormat="1">
      <c r="B379" s="82"/>
      <c r="D379" s="83"/>
    </row>
    <row r="380" spans="2:4" s="80" customFormat="1">
      <c r="B380" s="82"/>
      <c r="D380" s="83"/>
    </row>
    <row r="381" spans="2:4" s="80" customFormat="1">
      <c r="B381" s="82"/>
      <c r="D381" s="83"/>
    </row>
    <row r="382" spans="2:4" s="80" customFormat="1">
      <c r="B382" s="82"/>
      <c r="D382" s="83"/>
    </row>
    <row r="383" spans="2:4" s="80" customFormat="1">
      <c r="B383" s="82"/>
      <c r="D383" s="83"/>
    </row>
    <row r="384" spans="2:4" s="80" customFormat="1">
      <c r="B384" s="82"/>
      <c r="D384" s="83"/>
    </row>
    <row r="385" spans="2:4" s="80" customFormat="1">
      <c r="B385" s="82"/>
      <c r="D385" s="83"/>
    </row>
    <row r="386" spans="2:4" s="80" customFormat="1">
      <c r="B386" s="82"/>
      <c r="D386" s="83"/>
    </row>
    <row r="387" spans="2:4" s="80" customFormat="1">
      <c r="B387" s="82"/>
      <c r="D387" s="83"/>
    </row>
    <row r="388" spans="2:4" s="80" customFormat="1">
      <c r="B388" s="82"/>
      <c r="D388" s="83"/>
    </row>
    <row r="389" spans="2:4" s="80" customFormat="1">
      <c r="B389" s="82"/>
      <c r="D389" s="83"/>
    </row>
    <row r="390" spans="2:4" s="80" customFormat="1">
      <c r="B390" s="82"/>
      <c r="D390" s="83"/>
    </row>
    <row r="391" spans="2:4" s="80" customFormat="1">
      <c r="B391" s="82"/>
      <c r="D391" s="83"/>
    </row>
    <row r="392" spans="2:4" s="80" customFormat="1">
      <c r="B392" s="82"/>
      <c r="D392" s="83"/>
    </row>
    <row r="393" spans="2:4" s="80" customFormat="1">
      <c r="B393" s="82"/>
      <c r="D393" s="83"/>
    </row>
    <row r="394" spans="2:4" s="80" customFormat="1">
      <c r="B394" s="82"/>
      <c r="D394" s="83"/>
    </row>
    <row r="395" spans="2:4" s="80" customFormat="1">
      <c r="B395" s="82"/>
      <c r="D395" s="83"/>
    </row>
    <row r="396" spans="2:4" s="80" customFormat="1">
      <c r="B396" s="82"/>
      <c r="D396" s="83"/>
    </row>
    <row r="397" spans="2:4" s="80" customFormat="1">
      <c r="B397" s="82"/>
      <c r="D397" s="83"/>
    </row>
    <row r="398" spans="2:4" s="80" customFormat="1">
      <c r="B398" s="82"/>
      <c r="D398" s="83"/>
    </row>
    <row r="399" spans="2:4" s="80" customFormat="1">
      <c r="B399" s="82"/>
      <c r="D399" s="83"/>
    </row>
    <row r="400" spans="2:4" s="80" customFormat="1">
      <c r="B400" s="82"/>
      <c r="D400" s="83"/>
    </row>
    <row r="401" spans="2:4" s="80" customFormat="1">
      <c r="B401" s="82"/>
      <c r="D401" s="83"/>
    </row>
    <row r="402" spans="2:4" s="80" customFormat="1">
      <c r="B402" s="82"/>
      <c r="D402" s="83"/>
    </row>
    <row r="403" spans="2:4" s="80" customFormat="1">
      <c r="B403" s="82"/>
      <c r="D403" s="83"/>
    </row>
    <row r="404" spans="2:4" s="80" customFormat="1">
      <c r="B404" s="82"/>
      <c r="D404" s="83"/>
    </row>
    <row r="405" spans="2:4" s="80" customFormat="1">
      <c r="B405" s="82"/>
      <c r="D405" s="83"/>
    </row>
    <row r="406" spans="2:4" s="80" customFormat="1">
      <c r="B406" s="82"/>
      <c r="D406" s="83"/>
    </row>
    <row r="407" spans="2:4" s="80" customFormat="1">
      <c r="B407" s="82"/>
      <c r="D407" s="83"/>
    </row>
    <row r="408" spans="2:4" s="80" customFormat="1">
      <c r="B408" s="82"/>
      <c r="D408" s="83"/>
    </row>
    <row r="409" spans="2:4" s="80" customFormat="1">
      <c r="B409" s="82"/>
      <c r="D409" s="83"/>
    </row>
    <row r="410" spans="2:4" s="80" customFormat="1">
      <c r="B410" s="82"/>
      <c r="D410" s="83"/>
    </row>
    <row r="411" spans="2:4" s="80" customFormat="1">
      <c r="B411" s="82"/>
      <c r="D411" s="83"/>
    </row>
    <row r="412" spans="2:4" s="80" customFormat="1">
      <c r="B412" s="82"/>
      <c r="D412" s="83"/>
    </row>
    <row r="413" spans="2:4" s="80" customFormat="1">
      <c r="B413" s="82"/>
      <c r="D413" s="83"/>
    </row>
    <row r="414" spans="2:4" s="80" customFormat="1">
      <c r="B414" s="82"/>
      <c r="D414" s="83"/>
    </row>
    <row r="415" spans="2:4" s="80" customFormat="1">
      <c r="B415" s="82"/>
      <c r="D415" s="83"/>
    </row>
    <row r="416" spans="2:4" s="80" customFormat="1">
      <c r="B416" s="82"/>
      <c r="D416" s="83"/>
    </row>
  </sheetData>
  <mergeCells count="4">
    <mergeCell ref="A6:F6"/>
    <mergeCell ref="A7:B7"/>
    <mergeCell ref="A11:E11"/>
    <mergeCell ref="A12:E12"/>
  </mergeCells>
  <phoneticPr fontId="42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B98F-D7E3-48BD-8C7A-03B4149F5FBA}">
  <dimension ref="A1:CM409"/>
  <sheetViews>
    <sheetView zoomScale="90" zoomScaleNormal="90" workbookViewId="0">
      <selection sqref="A1:F20"/>
    </sheetView>
  </sheetViews>
  <sheetFormatPr defaultColWidth="8.7109375" defaultRowHeight="14.25"/>
  <cols>
    <col min="1" max="1" width="5.85546875" style="41" customWidth="1"/>
    <col min="2" max="2" width="58.7109375" style="69" customWidth="1"/>
    <col min="3" max="3" width="12.7109375" style="41" customWidth="1"/>
    <col min="4" max="4" width="11.42578125" style="42" customWidth="1"/>
    <col min="5" max="5" width="21.140625" style="41" customWidth="1"/>
    <col min="6" max="6" width="14.5703125" style="41" customWidth="1"/>
    <col min="7" max="7" width="14.140625" style="80" bestFit="1" customWidth="1"/>
    <col min="8" max="8" width="9.42578125" style="80" bestFit="1" customWidth="1"/>
    <col min="9" max="91" width="8.7109375" style="80"/>
    <col min="92" max="16384" width="8.7109375" style="41"/>
  </cols>
  <sheetData>
    <row r="1" spans="1:19" s="80" customFormat="1">
      <c r="B1" s="82"/>
      <c r="D1" s="83"/>
    </row>
    <row r="2" spans="1:19" s="80" customFormat="1">
      <c r="B2" s="82"/>
      <c r="D2" s="83"/>
    </row>
    <row r="3" spans="1:19" s="80" customFormat="1">
      <c r="B3" s="82"/>
      <c r="D3" s="83"/>
    </row>
    <row r="4" spans="1:19" s="80" customFormat="1">
      <c r="B4" s="82"/>
      <c r="D4" s="83"/>
    </row>
    <row r="5" spans="1:19" s="80" customFormat="1">
      <c r="B5" s="82"/>
      <c r="D5" s="83"/>
    </row>
    <row r="6" spans="1:19">
      <c r="A6" s="164" t="s">
        <v>206</v>
      </c>
      <c r="B6" s="165"/>
      <c r="C6" s="165"/>
      <c r="D6" s="165"/>
      <c r="E6" s="165"/>
      <c r="F6" s="165"/>
    </row>
    <row r="7" spans="1:19" s="80" customFormat="1">
      <c r="A7" s="43"/>
      <c r="B7" s="84"/>
      <c r="C7" s="85"/>
      <c r="D7" s="83"/>
      <c r="E7" s="83"/>
      <c r="F7" s="83"/>
    </row>
    <row r="8" spans="1:19" ht="28.5">
      <c r="A8" s="265" t="s">
        <v>200</v>
      </c>
      <c r="B8" s="265"/>
      <c r="C8" s="147" t="s">
        <v>92</v>
      </c>
      <c r="D8" s="147" t="s">
        <v>111</v>
      </c>
      <c r="E8" s="147" t="s">
        <v>164</v>
      </c>
      <c r="F8" s="147" t="s">
        <v>119</v>
      </c>
    </row>
    <row r="9" spans="1:19" ht="57">
      <c r="A9" s="68">
        <v>1</v>
      </c>
      <c r="B9" s="148" t="s">
        <v>201</v>
      </c>
      <c r="C9" s="44" t="s">
        <v>118</v>
      </c>
      <c r="D9" s="44">
        <v>1</v>
      </c>
      <c r="E9" s="78">
        <v>903</v>
      </c>
      <c r="F9" s="81">
        <f>E9*D9</f>
        <v>903</v>
      </c>
      <c r="G9" s="79"/>
    </row>
    <row r="10" spans="1:19" ht="30.6" customHeight="1">
      <c r="A10" s="259" t="s">
        <v>120</v>
      </c>
      <c r="B10" s="260"/>
      <c r="C10" s="260"/>
      <c r="D10" s="260"/>
      <c r="E10" s="261"/>
      <c r="F10" s="95">
        <f>SUM(F9:F9)</f>
        <v>903</v>
      </c>
      <c r="G10" s="79"/>
    </row>
    <row r="11" spans="1:19" s="80" customFormat="1">
      <c r="B11" s="82"/>
      <c r="D11" s="83"/>
    </row>
    <row r="12" spans="1:19" s="80" customFormat="1">
      <c r="B12" s="276" t="s">
        <v>196</v>
      </c>
      <c r="C12" s="276"/>
      <c r="D12" s="276"/>
      <c r="E12" s="276"/>
      <c r="F12" s="276"/>
    </row>
    <row r="13" spans="1:19" s="80" customFormat="1">
      <c r="B13" s="82"/>
      <c r="D13" s="83"/>
    </row>
    <row r="14" spans="1:19" s="80" customFormat="1">
      <c r="B14" s="154" t="s">
        <v>175</v>
      </c>
      <c r="C14" s="157" t="s">
        <v>176</v>
      </c>
      <c r="D14" s="273" t="s">
        <v>177</v>
      </c>
      <c r="E14" s="274"/>
      <c r="F14" s="275"/>
      <c r="H14" s="272" t="s">
        <v>187</v>
      </c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</row>
    <row r="15" spans="1:19" s="80" customFormat="1" ht="15" customHeight="1">
      <c r="B15" s="154" t="s">
        <v>178</v>
      </c>
      <c r="C15" s="155">
        <v>903</v>
      </c>
      <c r="D15" s="266" t="s">
        <v>182</v>
      </c>
      <c r="E15" s="267"/>
      <c r="F15" s="268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</row>
    <row r="16" spans="1:19" s="80" customFormat="1" ht="15" customHeight="1">
      <c r="B16" s="149" t="s">
        <v>179</v>
      </c>
      <c r="C16" s="152">
        <v>1</v>
      </c>
      <c r="D16" s="266" t="s">
        <v>183</v>
      </c>
      <c r="E16" s="267"/>
      <c r="F16" s="268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</row>
    <row r="17" spans="2:19" s="80" customFormat="1">
      <c r="B17" s="149" t="s">
        <v>180</v>
      </c>
      <c r="C17" s="150">
        <v>903</v>
      </c>
      <c r="D17" s="151"/>
      <c r="E17" s="153" t="s">
        <v>184</v>
      </c>
      <c r="F17" s="153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</row>
    <row r="18" spans="2:19" s="80" customFormat="1" ht="15" customHeight="1">
      <c r="B18" s="154" t="s">
        <v>186</v>
      </c>
      <c r="C18" s="156">
        <v>60</v>
      </c>
      <c r="D18" s="266" t="s">
        <v>185</v>
      </c>
      <c r="E18" s="267"/>
      <c r="F18" s="268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</row>
    <row r="19" spans="2:19" s="80" customFormat="1" ht="15" customHeight="1">
      <c r="B19" s="154" t="s">
        <v>181</v>
      </c>
      <c r="C19" s="155">
        <f>(C15*C16)/C18</f>
        <v>15.05</v>
      </c>
      <c r="D19" s="269" t="s">
        <v>202</v>
      </c>
      <c r="E19" s="270"/>
      <c r="F19" s="271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</row>
    <row r="20" spans="2:19" s="80" customFormat="1">
      <c r="B20" s="82"/>
      <c r="D20" s="83"/>
    </row>
    <row r="21" spans="2:19" s="80" customFormat="1">
      <c r="B21" s="82"/>
      <c r="D21" s="83"/>
    </row>
    <row r="22" spans="2:19" s="80" customFormat="1">
      <c r="B22" s="82"/>
      <c r="D22" s="83"/>
    </row>
    <row r="23" spans="2:19" s="80" customFormat="1">
      <c r="B23" s="82"/>
      <c r="D23" s="83"/>
    </row>
    <row r="24" spans="2:19" s="80" customFormat="1">
      <c r="B24" s="82"/>
      <c r="D24" s="83"/>
    </row>
    <row r="25" spans="2:19" s="80" customFormat="1">
      <c r="B25" s="82"/>
      <c r="D25" s="83"/>
    </row>
    <row r="26" spans="2:19" s="80" customFormat="1">
      <c r="B26" s="82"/>
      <c r="D26" s="83"/>
    </row>
    <row r="27" spans="2:19" s="80" customFormat="1">
      <c r="B27" s="82"/>
      <c r="D27" s="83"/>
    </row>
    <row r="28" spans="2:19" s="80" customFormat="1">
      <c r="B28" s="82"/>
      <c r="D28" s="83"/>
    </row>
    <row r="29" spans="2:19" s="80" customFormat="1">
      <c r="B29" s="82"/>
      <c r="D29" s="83"/>
    </row>
    <row r="30" spans="2:19" s="80" customFormat="1">
      <c r="B30" s="82"/>
      <c r="D30" s="83"/>
    </row>
    <row r="31" spans="2:19" s="80" customFormat="1">
      <c r="B31" s="82"/>
      <c r="D31" s="83"/>
    </row>
    <row r="32" spans="2:19" s="80" customFormat="1">
      <c r="B32" s="82"/>
      <c r="D32" s="83"/>
    </row>
    <row r="33" spans="2:4" s="80" customFormat="1">
      <c r="B33" s="82"/>
      <c r="D33" s="83"/>
    </row>
    <row r="34" spans="2:4" s="80" customFormat="1">
      <c r="B34" s="82"/>
      <c r="D34" s="83"/>
    </row>
    <row r="35" spans="2:4" s="80" customFormat="1">
      <c r="B35" s="82"/>
      <c r="D35" s="83"/>
    </row>
    <row r="36" spans="2:4" s="80" customFormat="1">
      <c r="B36" s="82"/>
      <c r="D36" s="83"/>
    </row>
    <row r="37" spans="2:4" s="80" customFormat="1">
      <c r="B37" s="82"/>
      <c r="D37" s="83"/>
    </row>
    <row r="38" spans="2:4" s="80" customFormat="1">
      <c r="B38" s="82"/>
      <c r="D38" s="83"/>
    </row>
    <row r="39" spans="2:4" s="80" customFormat="1">
      <c r="B39" s="82"/>
      <c r="D39" s="83"/>
    </row>
    <row r="40" spans="2:4" s="80" customFormat="1">
      <c r="B40" s="82"/>
      <c r="D40" s="83"/>
    </row>
    <row r="41" spans="2:4" s="80" customFormat="1">
      <c r="B41" s="82"/>
      <c r="D41" s="83"/>
    </row>
    <row r="42" spans="2:4" s="80" customFormat="1">
      <c r="B42" s="82"/>
      <c r="D42" s="83"/>
    </row>
    <row r="43" spans="2:4" s="80" customFormat="1">
      <c r="B43" s="82"/>
      <c r="D43" s="83"/>
    </row>
    <row r="44" spans="2:4" s="80" customFormat="1">
      <c r="B44" s="82"/>
      <c r="D44" s="83"/>
    </row>
    <row r="45" spans="2:4" s="80" customFormat="1">
      <c r="B45" s="82"/>
      <c r="D45" s="83"/>
    </row>
    <row r="46" spans="2:4" s="80" customFormat="1">
      <c r="B46" s="82"/>
      <c r="D46" s="83"/>
    </row>
    <row r="47" spans="2:4" s="80" customFormat="1">
      <c r="B47" s="82"/>
      <c r="D47" s="83"/>
    </row>
    <row r="48" spans="2:4" s="80" customFormat="1">
      <c r="B48" s="82"/>
      <c r="D48" s="83"/>
    </row>
    <row r="49" spans="2:4" s="80" customFormat="1">
      <c r="B49" s="82"/>
      <c r="D49" s="83"/>
    </row>
    <row r="50" spans="2:4" s="80" customFormat="1">
      <c r="B50" s="82"/>
      <c r="D50" s="83"/>
    </row>
    <row r="51" spans="2:4" s="80" customFormat="1">
      <c r="B51" s="82"/>
      <c r="D51" s="83"/>
    </row>
    <row r="52" spans="2:4" s="80" customFormat="1">
      <c r="B52" s="82"/>
      <c r="D52" s="83"/>
    </row>
    <row r="53" spans="2:4" s="80" customFormat="1">
      <c r="B53" s="82"/>
      <c r="D53" s="83"/>
    </row>
    <row r="54" spans="2:4" s="80" customFormat="1">
      <c r="B54" s="82"/>
      <c r="D54" s="83"/>
    </row>
    <row r="55" spans="2:4" s="80" customFormat="1">
      <c r="B55" s="82"/>
      <c r="D55" s="83"/>
    </row>
    <row r="56" spans="2:4" s="80" customFormat="1">
      <c r="B56" s="82"/>
      <c r="D56" s="83"/>
    </row>
    <row r="57" spans="2:4" s="80" customFormat="1">
      <c r="B57" s="82"/>
      <c r="D57" s="83"/>
    </row>
    <row r="58" spans="2:4" s="80" customFormat="1">
      <c r="B58" s="82"/>
      <c r="D58" s="83"/>
    </row>
    <row r="59" spans="2:4" s="80" customFormat="1">
      <c r="B59" s="82"/>
      <c r="D59" s="83"/>
    </row>
    <row r="60" spans="2:4" s="80" customFormat="1">
      <c r="B60" s="82"/>
      <c r="D60" s="83"/>
    </row>
    <row r="61" spans="2:4" s="80" customFormat="1">
      <c r="B61" s="82"/>
      <c r="D61" s="83"/>
    </row>
    <row r="62" spans="2:4" s="80" customFormat="1">
      <c r="B62" s="82"/>
      <c r="D62" s="83"/>
    </row>
    <row r="63" spans="2:4" s="80" customFormat="1">
      <c r="B63" s="82"/>
      <c r="D63" s="83"/>
    </row>
    <row r="64" spans="2:4" s="80" customFormat="1">
      <c r="B64" s="82"/>
      <c r="D64" s="83"/>
    </row>
    <row r="65" spans="2:4" s="80" customFormat="1">
      <c r="B65" s="82"/>
      <c r="D65" s="83"/>
    </row>
    <row r="66" spans="2:4" s="80" customFormat="1">
      <c r="B66" s="82"/>
      <c r="D66" s="83"/>
    </row>
    <row r="67" spans="2:4" s="80" customFormat="1">
      <c r="B67" s="82"/>
      <c r="D67" s="83"/>
    </row>
    <row r="68" spans="2:4" s="80" customFormat="1">
      <c r="B68" s="82"/>
      <c r="D68" s="83"/>
    </row>
    <row r="69" spans="2:4" s="80" customFormat="1">
      <c r="B69" s="82"/>
      <c r="D69" s="83"/>
    </row>
    <row r="70" spans="2:4" s="80" customFormat="1">
      <c r="B70" s="82"/>
      <c r="D70" s="83"/>
    </row>
    <row r="71" spans="2:4" s="80" customFormat="1">
      <c r="B71" s="82"/>
      <c r="D71" s="83"/>
    </row>
    <row r="72" spans="2:4" s="80" customFormat="1">
      <c r="B72" s="82"/>
      <c r="D72" s="83"/>
    </row>
    <row r="73" spans="2:4" s="80" customFormat="1">
      <c r="B73" s="82"/>
      <c r="D73" s="83"/>
    </row>
    <row r="74" spans="2:4" s="80" customFormat="1">
      <c r="B74" s="82"/>
      <c r="D74" s="83"/>
    </row>
    <row r="75" spans="2:4" s="80" customFormat="1">
      <c r="B75" s="82"/>
      <c r="D75" s="83"/>
    </row>
    <row r="76" spans="2:4" s="80" customFormat="1">
      <c r="B76" s="82"/>
      <c r="D76" s="83"/>
    </row>
    <row r="77" spans="2:4" s="80" customFormat="1">
      <c r="B77" s="82"/>
      <c r="D77" s="83"/>
    </row>
    <row r="78" spans="2:4" s="80" customFormat="1">
      <c r="B78" s="82"/>
      <c r="D78" s="83"/>
    </row>
    <row r="79" spans="2:4" s="80" customFormat="1">
      <c r="B79" s="82"/>
      <c r="D79" s="83"/>
    </row>
    <row r="80" spans="2:4" s="80" customFormat="1">
      <c r="B80" s="82"/>
      <c r="D80" s="83"/>
    </row>
    <row r="81" spans="2:4" s="80" customFormat="1">
      <c r="B81" s="82"/>
      <c r="D81" s="83"/>
    </row>
    <row r="82" spans="2:4" s="80" customFormat="1">
      <c r="B82" s="82"/>
      <c r="D82" s="83"/>
    </row>
    <row r="83" spans="2:4" s="80" customFormat="1">
      <c r="B83" s="82"/>
      <c r="D83" s="83"/>
    </row>
    <row r="84" spans="2:4" s="80" customFormat="1">
      <c r="B84" s="82"/>
      <c r="D84" s="83"/>
    </row>
    <row r="85" spans="2:4" s="80" customFormat="1">
      <c r="B85" s="82"/>
      <c r="D85" s="83"/>
    </row>
    <row r="86" spans="2:4" s="80" customFormat="1">
      <c r="B86" s="82"/>
      <c r="D86" s="83"/>
    </row>
    <row r="87" spans="2:4" s="80" customFormat="1">
      <c r="B87" s="82"/>
      <c r="D87" s="83"/>
    </row>
    <row r="88" spans="2:4" s="80" customFormat="1">
      <c r="B88" s="82"/>
      <c r="D88" s="83"/>
    </row>
    <row r="89" spans="2:4" s="80" customFormat="1">
      <c r="B89" s="82"/>
      <c r="D89" s="83"/>
    </row>
    <row r="90" spans="2:4" s="80" customFormat="1">
      <c r="B90" s="82"/>
      <c r="D90" s="83"/>
    </row>
    <row r="91" spans="2:4" s="80" customFormat="1">
      <c r="B91" s="82"/>
      <c r="D91" s="83"/>
    </row>
    <row r="92" spans="2:4" s="80" customFormat="1">
      <c r="B92" s="82"/>
      <c r="D92" s="83"/>
    </row>
    <row r="93" spans="2:4" s="80" customFormat="1">
      <c r="B93" s="82"/>
      <c r="D93" s="83"/>
    </row>
    <row r="94" spans="2:4" s="80" customFormat="1">
      <c r="B94" s="82"/>
      <c r="D94" s="83"/>
    </row>
    <row r="95" spans="2:4" s="80" customFormat="1">
      <c r="B95" s="82"/>
      <c r="D95" s="83"/>
    </row>
    <row r="96" spans="2:4" s="80" customFormat="1">
      <c r="B96" s="82"/>
      <c r="D96" s="83"/>
    </row>
    <row r="97" spans="2:4" s="80" customFormat="1">
      <c r="B97" s="82"/>
      <c r="D97" s="83"/>
    </row>
    <row r="98" spans="2:4" s="80" customFormat="1">
      <c r="B98" s="82"/>
      <c r="D98" s="83"/>
    </row>
    <row r="99" spans="2:4" s="80" customFormat="1">
      <c r="B99" s="82"/>
      <c r="D99" s="83"/>
    </row>
    <row r="100" spans="2:4" s="80" customFormat="1">
      <c r="B100" s="82"/>
      <c r="D100" s="83"/>
    </row>
    <row r="101" spans="2:4" s="80" customFormat="1">
      <c r="B101" s="82"/>
      <c r="D101" s="83"/>
    </row>
    <row r="102" spans="2:4" s="80" customFormat="1">
      <c r="B102" s="82"/>
      <c r="D102" s="83"/>
    </row>
    <row r="103" spans="2:4" s="80" customFormat="1">
      <c r="B103" s="82"/>
      <c r="D103" s="83"/>
    </row>
    <row r="104" spans="2:4" s="80" customFormat="1">
      <c r="B104" s="82"/>
      <c r="D104" s="83"/>
    </row>
    <row r="105" spans="2:4" s="80" customFormat="1">
      <c r="B105" s="82"/>
      <c r="D105" s="83"/>
    </row>
    <row r="106" spans="2:4" s="80" customFormat="1">
      <c r="B106" s="82"/>
      <c r="D106" s="83"/>
    </row>
    <row r="107" spans="2:4" s="80" customFormat="1">
      <c r="B107" s="82"/>
      <c r="D107" s="83"/>
    </row>
    <row r="108" spans="2:4" s="80" customFormat="1">
      <c r="B108" s="82"/>
      <c r="D108" s="83"/>
    </row>
    <row r="109" spans="2:4" s="80" customFormat="1">
      <c r="B109" s="82"/>
      <c r="D109" s="83"/>
    </row>
    <row r="110" spans="2:4" s="80" customFormat="1">
      <c r="B110" s="82"/>
      <c r="D110" s="83"/>
    </row>
    <row r="111" spans="2:4" s="80" customFormat="1">
      <c r="B111" s="82"/>
      <c r="D111" s="83"/>
    </row>
    <row r="112" spans="2:4" s="80" customFormat="1">
      <c r="B112" s="82"/>
      <c r="D112" s="83"/>
    </row>
    <row r="113" spans="2:4" s="80" customFormat="1">
      <c r="B113" s="82"/>
      <c r="D113" s="83"/>
    </row>
    <row r="114" spans="2:4" s="80" customFormat="1">
      <c r="B114" s="82"/>
      <c r="D114" s="83"/>
    </row>
    <row r="115" spans="2:4" s="80" customFormat="1">
      <c r="B115" s="82"/>
      <c r="D115" s="83"/>
    </row>
    <row r="116" spans="2:4" s="80" customFormat="1">
      <c r="B116" s="82"/>
      <c r="D116" s="83"/>
    </row>
    <row r="117" spans="2:4" s="80" customFormat="1">
      <c r="B117" s="82"/>
      <c r="D117" s="83"/>
    </row>
    <row r="118" spans="2:4" s="80" customFormat="1">
      <c r="B118" s="82"/>
      <c r="D118" s="83"/>
    </row>
    <row r="119" spans="2:4" s="80" customFormat="1">
      <c r="B119" s="82"/>
      <c r="D119" s="83"/>
    </row>
    <row r="120" spans="2:4" s="80" customFormat="1">
      <c r="B120" s="82"/>
      <c r="D120" s="83"/>
    </row>
    <row r="121" spans="2:4" s="80" customFormat="1">
      <c r="B121" s="82"/>
      <c r="D121" s="83"/>
    </row>
    <row r="122" spans="2:4" s="80" customFormat="1">
      <c r="B122" s="82"/>
      <c r="D122" s="83"/>
    </row>
    <row r="123" spans="2:4" s="80" customFormat="1">
      <c r="B123" s="82"/>
      <c r="D123" s="83"/>
    </row>
    <row r="124" spans="2:4" s="80" customFormat="1">
      <c r="B124" s="82"/>
      <c r="D124" s="83"/>
    </row>
    <row r="125" spans="2:4" s="80" customFormat="1">
      <c r="B125" s="82"/>
      <c r="D125" s="83"/>
    </row>
    <row r="126" spans="2:4" s="80" customFormat="1">
      <c r="B126" s="82"/>
      <c r="D126" s="83"/>
    </row>
    <row r="127" spans="2:4" s="80" customFormat="1">
      <c r="B127" s="82"/>
      <c r="D127" s="83"/>
    </row>
    <row r="128" spans="2:4" s="80" customFormat="1">
      <c r="B128" s="82"/>
      <c r="D128" s="83"/>
    </row>
    <row r="129" spans="2:4" s="80" customFormat="1">
      <c r="B129" s="82"/>
      <c r="D129" s="83"/>
    </row>
    <row r="130" spans="2:4" s="80" customFormat="1">
      <c r="B130" s="82"/>
      <c r="D130" s="83"/>
    </row>
    <row r="131" spans="2:4" s="80" customFormat="1">
      <c r="B131" s="82"/>
      <c r="D131" s="83"/>
    </row>
    <row r="132" spans="2:4" s="80" customFormat="1">
      <c r="B132" s="82"/>
      <c r="D132" s="83"/>
    </row>
    <row r="133" spans="2:4" s="80" customFormat="1">
      <c r="B133" s="82"/>
      <c r="D133" s="83"/>
    </row>
    <row r="134" spans="2:4" s="80" customFormat="1">
      <c r="B134" s="82"/>
      <c r="D134" s="83"/>
    </row>
    <row r="135" spans="2:4" s="80" customFormat="1">
      <c r="B135" s="82"/>
      <c r="D135" s="83"/>
    </row>
    <row r="136" spans="2:4" s="80" customFormat="1">
      <c r="B136" s="82"/>
      <c r="D136" s="83"/>
    </row>
    <row r="137" spans="2:4" s="80" customFormat="1">
      <c r="B137" s="82"/>
      <c r="D137" s="83"/>
    </row>
    <row r="138" spans="2:4" s="80" customFormat="1">
      <c r="B138" s="82"/>
      <c r="D138" s="83"/>
    </row>
    <row r="139" spans="2:4" s="80" customFormat="1">
      <c r="B139" s="82"/>
      <c r="D139" s="83"/>
    </row>
    <row r="140" spans="2:4" s="80" customFormat="1">
      <c r="B140" s="82"/>
      <c r="D140" s="83"/>
    </row>
    <row r="141" spans="2:4" s="80" customFormat="1">
      <c r="B141" s="82"/>
      <c r="D141" s="83"/>
    </row>
    <row r="142" spans="2:4" s="80" customFormat="1">
      <c r="B142" s="82"/>
      <c r="D142" s="83"/>
    </row>
    <row r="143" spans="2:4" s="80" customFormat="1">
      <c r="B143" s="82"/>
      <c r="D143" s="83"/>
    </row>
    <row r="144" spans="2:4" s="80" customFormat="1">
      <c r="B144" s="82"/>
      <c r="D144" s="83"/>
    </row>
    <row r="145" spans="2:4" s="80" customFormat="1">
      <c r="B145" s="82"/>
      <c r="D145" s="83"/>
    </row>
    <row r="146" spans="2:4" s="80" customFormat="1">
      <c r="B146" s="82"/>
      <c r="D146" s="83"/>
    </row>
    <row r="147" spans="2:4" s="80" customFormat="1">
      <c r="B147" s="82"/>
      <c r="D147" s="83"/>
    </row>
    <row r="148" spans="2:4" s="80" customFormat="1">
      <c r="B148" s="82"/>
      <c r="D148" s="83"/>
    </row>
    <row r="149" spans="2:4" s="80" customFormat="1">
      <c r="B149" s="82"/>
      <c r="D149" s="83"/>
    </row>
    <row r="150" spans="2:4" s="80" customFormat="1">
      <c r="B150" s="82"/>
      <c r="D150" s="83"/>
    </row>
    <row r="151" spans="2:4" s="80" customFormat="1">
      <c r="B151" s="82"/>
      <c r="D151" s="83"/>
    </row>
    <row r="152" spans="2:4" s="80" customFormat="1">
      <c r="B152" s="82"/>
      <c r="D152" s="83"/>
    </row>
    <row r="153" spans="2:4" s="80" customFormat="1">
      <c r="B153" s="82"/>
      <c r="D153" s="83"/>
    </row>
    <row r="154" spans="2:4" s="80" customFormat="1">
      <c r="B154" s="82"/>
      <c r="D154" s="83"/>
    </row>
    <row r="155" spans="2:4" s="80" customFormat="1">
      <c r="B155" s="82"/>
      <c r="D155" s="83"/>
    </row>
    <row r="156" spans="2:4" s="80" customFormat="1">
      <c r="B156" s="82"/>
      <c r="D156" s="83"/>
    </row>
    <row r="157" spans="2:4" s="80" customFormat="1">
      <c r="B157" s="82"/>
      <c r="D157" s="83"/>
    </row>
    <row r="158" spans="2:4" s="80" customFormat="1">
      <c r="B158" s="82"/>
      <c r="D158" s="83"/>
    </row>
    <row r="159" spans="2:4" s="80" customFormat="1">
      <c r="B159" s="82"/>
      <c r="D159" s="83"/>
    </row>
    <row r="160" spans="2:4" s="80" customFormat="1">
      <c r="B160" s="82"/>
      <c r="D160" s="83"/>
    </row>
    <row r="161" spans="2:4" s="80" customFormat="1">
      <c r="B161" s="82"/>
      <c r="D161" s="83"/>
    </row>
    <row r="162" spans="2:4" s="80" customFormat="1">
      <c r="B162" s="82"/>
      <c r="D162" s="83"/>
    </row>
    <row r="163" spans="2:4" s="80" customFormat="1">
      <c r="B163" s="82"/>
      <c r="D163" s="83"/>
    </row>
    <row r="164" spans="2:4" s="80" customFormat="1">
      <c r="B164" s="82"/>
      <c r="D164" s="83"/>
    </row>
    <row r="165" spans="2:4" s="80" customFormat="1">
      <c r="B165" s="82"/>
      <c r="D165" s="83"/>
    </row>
    <row r="166" spans="2:4" s="80" customFormat="1">
      <c r="B166" s="82"/>
      <c r="D166" s="83"/>
    </row>
    <row r="167" spans="2:4" s="80" customFormat="1">
      <c r="B167" s="82"/>
      <c r="D167" s="83"/>
    </row>
    <row r="168" spans="2:4" s="80" customFormat="1">
      <c r="B168" s="82"/>
      <c r="D168" s="83"/>
    </row>
    <row r="169" spans="2:4" s="80" customFormat="1">
      <c r="B169" s="82"/>
      <c r="D169" s="83"/>
    </row>
    <row r="170" spans="2:4" s="80" customFormat="1">
      <c r="B170" s="82"/>
      <c r="D170" s="83"/>
    </row>
    <row r="171" spans="2:4" s="80" customFormat="1">
      <c r="B171" s="82"/>
      <c r="D171" s="83"/>
    </row>
    <row r="172" spans="2:4" s="80" customFormat="1">
      <c r="B172" s="82"/>
      <c r="D172" s="83"/>
    </row>
    <row r="173" spans="2:4" s="80" customFormat="1">
      <c r="B173" s="82"/>
      <c r="D173" s="83"/>
    </row>
    <row r="174" spans="2:4" s="80" customFormat="1">
      <c r="B174" s="82"/>
      <c r="D174" s="83"/>
    </row>
    <row r="175" spans="2:4" s="80" customFormat="1">
      <c r="B175" s="82"/>
      <c r="D175" s="83"/>
    </row>
    <row r="176" spans="2:4" s="80" customFormat="1">
      <c r="B176" s="82"/>
      <c r="D176" s="83"/>
    </row>
    <row r="177" spans="2:4" s="80" customFormat="1">
      <c r="B177" s="82"/>
      <c r="D177" s="83"/>
    </row>
    <row r="178" spans="2:4" s="80" customFormat="1">
      <c r="B178" s="82"/>
      <c r="D178" s="83"/>
    </row>
    <row r="179" spans="2:4" s="80" customFormat="1">
      <c r="B179" s="82"/>
      <c r="D179" s="83"/>
    </row>
    <row r="180" spans="2:4" s="80" customFormat="1">
      <c r="B180" s="82"/>
      <c r="D180" s="83"/>
    </row>
    <row r="181" spans="2:4" s="80" customFormat="1">
      <c r="B181" s="82"/>
      <c r="D181" s="83"/>
    </row>
    <row r="182" spans="2:4" s="80" customFormat="1">
      <c r="B182" s="82"/>
      <c r="D182" s="83"/>
    </row>
    <row r="183" spans="2:4" s="80" customFormat="1">
      <c r="B183" s="82"/>
      <c r="D183" s="83"/>
    </row>
    <row r="184" spans="2:4" s="80" customFormat="1">
      <c r="B184" s="82"/>
      <c r="D184" s="83"/>
    </row>
    <row r="185" spans="2:4" s="80" customFormat="1">
      <c r="B185" s="82"/>
      <c r="D185" s="83"/>
    </row>
    <row r="186" spans="2:4" s="80" customFormat="1">
      <c r="B186" s="82"/>
      <c r="D186" s="83"/>
    </row>
    <row r="187" spans="2:4" s="80" customFormat="1">
      <c r="B187" s="82"/>
      <c r="D187" s="83"/>
    </row>
    <row r="188" spans="2:4" s="80" customFormat="1">
      <c r="B188" s="82"/>
      <c r="D188" s="83"/>
    </row>
    <row r="189" spans="2:4" s="80" customFormat="1">
      <c r="B189" s="82"/>
      <c r="D189" s="83"/>
    </row>
    <row r="190" spans="2:4" s="80" customFormat="1">
      <c r="B190" s="82"/>
      <c r="D190" s="83"/>
    </row>
    <row r="191" spans="2:4" s="80" customFormat="1">
      <c r="B191" s="82"/>
      <c r="D191" s="83"/>
    </row>
    <row r="192" spans="2:4" s="80" customFormat="1">
      <c r="B192" s="82"/>
      <c r="D192" s="83"/>
    </row>
    <row r="193" spans="2:4" s="80" customFormat="1">
      <c r="B193" s="82"/>
      <c r="D193" s="83"/>
    </row>
    <row r="194" spans="2:4" s="80" customFormat="1">
      <c r="B194" s="82"/>
      <c r="D194" s="83"/>
    </row>
    <row r="195" spans="2:4" s="80" customFormat="1">
      <c r="B195" s="82"/>
      <c r="D195" s="83"/>
    </row>
    <row r="196" spans="2:4" s="80" customFormat="1">
      <c r="B196" s="82"/>
      <c r="D196" s="83"/>
    </row>
    <row r="197" spans="2:4" s="80" customFormat="1">
      <c r="B197" s="82"/>
      <c r="D197" s="83"/>
    </row>
    <row r="198" spans="2:4" s="80" customFormat="1">
      <c r="B198" s="82"/>
      <c r="D198" s="83"/>
    </row>
    <row r="199" spans="2:4" s="80" customFormat="1">
      <c r="B199" s="82"/>
      <c r="D199" s="83"/>
    </row>
    <row r="200" spans="2:4" s="80" customFormat="1">
      <c r="B200" s="82"/>
      <c r="D200" s="83"/>
    </row>
    <row r="201" spans="2:4" s="80" customFormat="1">
      <c r="B201" s="82"/>
      <c r="D201" s="83"/>
    </row>
    <row r="202" spans="2:4" s="80" customFormat="1">
      <c r="B202" s="82"/>
      <c r="D202" s="83"/>
    </row>
    <row r="203" spans="2:4" s="80" customFormat="1">
      <c r="B203" s="82"/>
      <c r="D203" s="83"/>
    </row>
    <row r="204" spans="2:4" s="80" customFormat="1">
      <c r="B204" s="82"/>
      <c r="D204" s="83"/>
    </row>
    <row r="205" spans="2:4" s="80" customFormat="1">
      <c r="B205" s="82"/>
      <c r="D205" s="83"/>
    </row>
    <row r="206" spans="2:4" s="80" customFormat="1">
      <c r="B206" s="82"/>
      <c r="D206" s="83"/>
    </row>
    <row r="207" spans="2:4" s="80" customFormat="1">
      <c r="B207" s="82"/>
      <c r="D207" s="83"/>
    </row>
    <row r="208" spans="2:4" s="80" customFormat="1">
      <c r="B208" s="82"/>
      <c r="D208" s="83"/>
    </row>
    <row r="209" spans="2:4" s="80" customFormat="1">
      <c r="B209" s="82"/>
      <c r="D209" s="83"/>
    </row>
    <row r="210" spans="2:4" s="80" customFormat="1">
      <c r="B210" s="82"/>
      <c r="D210" s="83"/>
    </row>
    <row r="211" spans="2:4" s="80" customFormat="1">
      <c r="B211" s="82"/>
      <c r="D211" s="83"/>
    </row>
    <row r="212" spans="2:4" s="80" customFormat="1">
      <c r="B212" s="82"/>
      <c r="D212" s="83"/>
    </row>
    <row r="213" spans="2:4" s="80" customFormat="1">
      <c r="B213" s="82"/>
      <c r="D213" s="83"/>
    </row>
    <row r="214" spans="2:4" s="80" customFormat="1">
      <c r="B214" s="82"/>
      <c r="D214" s="83"/>
    </row>
    <row r="215" spans="2:4" s="80" customFormat="1">
      <c r="B215" s="82"/>
      <c r="D215" s="83"/>
    </row>
    <row r="216" spans="2:4" s="80" customFormat="1">
      <c r="B216" s="82"/>
      <c r="D216" s="83"/>
    </row>
    <row r="217" spans="2:4" s="80" customFormat="1">
      <c r="B217" s="82"/>
      <c r="D217" s="83"/>
    </row>
    <row r="218" spans="2:4" s="80" customFormat="1">
      <c r="B218" s="82"/>
      <c r="D218" s="83"/>
    </row>
    <row r="219" spans="2:4" s="80" customFormat="1">
      <c r="B219" s="82"/>
      <c r="D219" s="83"/>
    </row>
    <row r="220" spans="2:4" s="80" customFormat="1">
      <c r="B220" s="82"/>
      <c r="D220" s="83"/>
    </row>
    <row r="221" spans="2:4" s="80" customFormat="1">
      <c r="B221" s="82"/>
      <c r="D221" s="83"/>
    </row>
    <row r="222" spans="2:4" s="80" customFormat="1">
      <c r="B222" s="82"/>
      <c r="D222" s="83"/>
    </row>
    <row r="223" spans="2:4" s="80" customFormat="1">
      <c r="B223" s="82"/>
      <c r="D223" s="83"/>
    </row>
    <row r="224" spans="2:4" s="80" customFormat="1">
      <c r="B224" s="82"/>
      <c r="D224" s="83"/>
    </row>
    <row r="225" spans="2:4" s="80" customFormat="1">
      <c r="B225" s="82"/>
      <c r="D225" s="83"/>
    </row>
    <row r="226" spans="2:4" s="80" customFormat="1">
      <c r="B226" s="82"/>
      <c r="D226" s="83"/>
    </row>
    <row r="227" spans="2:4" s="80" customFormat="1">
      <c r="B227" s="82"/>
      <c r="D227" s="83"/>
    </row>
    <row r="228" spans="2:4" s="80" customFormat="1">
      <c r="B228" s="82"/>
      <c r="D228" s="83"/>
    </row>
    <row r="229" spans="2:4" s="80" customFormat="1">
      <c r="B229" s="82"/>
      <c r="D229" s="83"/>
    </row>
    <row r="230" spans="2:4" s="80" customFormat="1">
      <c r="B230" s="82"/>
      <c r="D230" s="83"/>
    </row>
    <row r="231" spans="2:4" s="80" customFormat="1">
      <c r="B231" s="82"/>
      <c r="D231" s="83"/>
    </row>
    <row r="232" spans="2:4" s="80" customFormat="1">
      <c r="B232" s="82"/>
      <c r="D232" s="83"/>
    </row>
    <row r="233" spans="2:4" s="80" customFormat="1">
      <c r="B233" s="82"/>
      <c r="D233" s="83"/>
    </row>
    <row r="234" spans="2:4" s="80" customFormat="1">
      <c r="B234" s="82"/>
      <c r="D234" s="83"/>
    </row>
    <row r="235" spans="2:4" s="80" customFormat="1">
      <c r="B235" s="82"/>
      <c r="D235" s="83"/>
    </row>
    <row r="236" spans="2:4" s="80" customFormat="1">
      <c r="B236" s="82"/>
      <c r="D236" s="83"/>
    </row>
    <row r="237" spans="2:4" s="80" customFormat="1">
      <c r="B237" s="82"/>
      <c r="D237" s="83"/>
    </row>
    <row r="238" spans="2:4" s="80" customFormat="1">
      <c r="B238" s="82"/>
      <c r="D238" s="83"/>
    </row>
    <row r="239" spans="2:4" s="80" customFormat="1">
      <c r="B239" s="82"/>
      <c r="D239" s="83"/>
    </row>
    <row r="240" spans="2:4" s="80" customFormat="1">
      <c r="B240" s="82"/>
      <c r="D240" s="83"/>
    </row>
    <row r="241" spans="2:4" s="80" customFormat="1">
      <c r="B241" s="82"/>
      <c r="D241" s="83"/>
    </row>
    <row r="242" spans="2:4" s="80" customFormat="1">
      <c r="B242" s="82"/>
      <c r="D242" s="83"/>
    </row>
    <row r="243" spans="2:4" s="80" customFormat="1">
      <c r="B243" s="82"/>
      <c r="D243" s="83"/>
    </row>
    <row r="244" spans="2:4" s="80" customFormat="1">
      <c r="B244" s="82"/>
      <c r="D244" s="83"/>
    </row>
    <row r="245" spans="2:4" s="80" customFormat="1">
      <c r="B245" s="82"/>
      <c r="D245" s="83"/>
    </row>
    <row r="246" spans="2:4" s="80" customFormat="1">
      <c r="B246" s="82"/>
      <c r="D246" s="83"/>
    </row>
    <row r="247" spans="2:4" s="80" customFormat="1">
      <c r="B247" s="82"/>
      <c r="D247" s="83"/>
    </row>
    <row r="248" spans="2:4" s="80" customFormat="1">
      <c r="B248" s="82"/>
      <c r="D248" s="83"/>
    </row>
    <row r="249" spans="2:4" s="80" customFormat="1">
      <c r="B249" s="82"/>
      <c r="D249" s="83"/>
    </row>
    <row r="250" spans="2:4" s="80" customFormat="1">
      <c r="B250" s="82"/>
      <c r="D250" s="83"/>
    </row>
    <row r="251" spans="2:4" s="80" customFormat="1">
      <c r="B251" s="82"/>
      <c r="D251" s="83"/>
    </row>
    <row r="252" spans="2:4" s="80" customFormat="1">
      <c r="B252" s="82"/>
      <c r="D252" s="83"/>
    </row>
    <row r="253" spans="2:4" s="80" customFormat="1">
      <c r="B253" s="82"/>
      <c r="D253" s="83"/>
    </row>
    <row r="254" spans="2:4" s="80" customFormat="1">
      <c r="B254" s="82"/>
      <c r="D254" s="83"/>
    </row>
    <row r="255" spans="2:4" s="80" customFormat="1">
      <c r="B255" s="82"/>
      <c r="D255" s="83"/>
    </row>
    <row r="256" spans="2:4" s="80" customFormat="1">
      <c r="B256" s="82"/>
      <c r="D256" s="83"/>
    </row>
    <row r="257" spans="2:4" s="80" customFormat="1">
      <c r="B257" s="82"/>
      <c r="D257" s="83"/>
    </row>
    <row r="258" spans="2:4" s="80" customFormat="1">
      <c r="B258" s="82"/>
      <c r="D258" s="83"/>
    </row>
    <row r="259" spans="2:4" s="80" customFormat="1">
      <c r="B259" s="82"/>
      <c r="D259" s="83"/>
    </row>
    <row r="260" spans="2:4" s="80" customFormat="1">
      <c r="B260" s="82"/>
      <c r="D260" s="83"/>
    </row>
    <row r="261" spans="2:4" s="80" customFormat="1">
      <c r="B261" s="82"/>
      <c r="D261" s="83"/>
    </row>
    <row r="262" spans="2:4" s="80" customFormat="1">
      <c r="B262" s="82"/>
      <c r="D262" s="83"/>
    </row>
    <row r="263" spans="2:4" s="80" customFormat="1">
      <c r="B263" s="82"/>
      <c r="D263" s="83"/>
    </row>
    <row r="264" spans="2:4" s="80" customFormat="1">
      <c r="B264" s="82"/>
      <c r="D264" s="83"/>
    </row>
    <row r="265" spans="2:4" s="80" customFormat="1">
      <c r="B265" s="82"/>
      <c r="D265" s="83"/>
    </row>
    <row r="266" spans="2:4" s="80" customFormat="1">
      <c r="B266" s="82"/>
      <c r="D266" s="83"/>
    </row>
    <row r="267" spans="2:4" s="80" customFormat="1">
      <c r="B267" s="82"/>
      <c r="D267" s="83"/>
    </row>
    <row r="268" spans="2:4" s="80" customFormat="1">
      <c r="B268" s="82"/>
      <c r="D268" s="83"/>
    </row>
    <row r="269" spans="2:4" s="80" customFormat="1">
      <c r="B269" s="82"/>
      <c r="D269" s="83"/>
    </row>
    <row r="270" spans="2:4" s="80" customFormat="1">
      <c r="B270" s="82"/>
      <c r="D270" s="83"/>
    </row>
    <row r="271" spans="2:4" s="80" customFormat="1">
      <c r="B271" s="82"/>
      <c r="D271" s="83"/>
    </row>
    <row r="272" spans="2:4" s="80" customFormat="1">
      <c r="B272" s="82"/>
      <c r="D272" s="83"/>
    </row>
    <row r="273" spans="2:4" s="80" customFormat="1">
      <c r="B273" s="82"/>
      <c r="D273" s="83"/>
    </row>
    <row r="274" spans="2:4" s="80" customFormat="1">
      <c r="B274" s="82"/>
      <c r="D274" s="83"/>
    </row>
    <row r="275" spans="2:4" s="80" customFormat="1">
      <c r="B275" s="82"/>
      <c r="D275" s="83"/>
    </row>
    <row r="276" spans="2:4" s="80" customFormat="1">
      <c r="B276" s="82"/>
      <c r="D276" s="83"/>
    </row>
    <row r="277" spans="2:4" s="80" customFormat="1">
      <c r="B277" s="82"/>
      <c r="D277" s="83"/>
    </row>
    <row r="278" spans="2:4" s="80" customFormat="1">
      <c r="B278" s="82"/>
      <c r="D278" s="83"/>
    </row>
    <row r="279" spans="2:4" s="80" customFormat="1">
      <c r="B279" s="82"/>
      <c r="D279" s="83"/>
    </row>
    <row r="280" spans="2:4" s="80" customFormat="1">
      <c r="B280" s="82"/>
      <c r="D280" s="83"/>
    </row>
    <row r="281" spans="2:4" s="80" customFormat="1">
      <c r="B281" s="82"/>
      <c r="D281" s="83"/>
    </row>
    <row r="282" spans="2:4" s="80" customFormat="1">
      <c r="B282" s="82"/>
      <c r="D282" s="83"/>
    </row>
    <row r="283" spans="2:4" s="80" customFormat="1">
      <c r="B283" s="82"/>
      <c r="D283" s="83"/>
    </row>
    <row r="284" spans="2:4" s="80" customFormat="1">
      <c r="B284" s="82"/>
      <c r="D284" s="83"/>
    </row>
    <row r="285" spans="2:4" s="80" customFormat="1">
      <c r="B285" s="82"/>
      <c r="D285" s="83"/>
    </row>
    <row r="286" spans="2:4" s="80" customFormat="1">
      <c r="B286" s="82"/>
      <c r="D286" s="83"/>
    </row>
    <row r="287" spans="2:4" s="80" customFormat="1">
      <c r="B287" s="82"/>
      <c r="D287" s="83"/>
    </row>
    <row r="288" spans="2:4" s="80" customFormat="1">
      <c r="B288" s="82"/>
      <c r="D288" s="83"/>
    </row>
    <row r="289" spans="2:4" s="80" customFormat="1">
      <c r="B289" s="82"/>
      <c r="D289" s="83"/>
    </row>
    <row r="290" spans="2:4" s="80" customFormat="1">
      <c r="B290" s="82"/>
      <c r="D290" s="83"/>
    </row>
    <row r="291" spans="2:4" s="80" customFormat="1">
      <c r="B291" s="82"/>
      <c r="D291" s="83"/>
    </row>
    <row r="292" spans="2:4" s="80" customFormat="1">
      <c r="B292" s="82"/>
      <c r="D292" s="83"/>
    </row>
    <row r="293" spans="2:4" s="80" customFormat="1">
      <c r="B293" s="82"/>
      <c r="D293" s="83"/>
    </row>
    <row r="294" spans="2:4" s="80" customFormat="1">
      <c r="B294" s="82"/>
      <c r="D294" s="83"/>
    </row>
    <row r="295" spans="2:4" s="80" customFormat="1">
      <c r="B295" s="82"/>
      <c r="D295" s="83"/>
    </row>
    <row r="296" spans="2:4" s="80" customFormat="1">
      <c r="B296" s="82"/>
      <c r="D296" s="83"/>
    </row>
    <row r="297" spans="2:4" s="80" customFormat="1">
      <c r="B297" s="82"/>
      <c r="D297" s="83"/>
    </row>
    <row r="298" spans="2:4" s="80" customFormat="1">
      <c r="B298" s="82"/>
      <c r="D298" s="83"/>
    </row>
    <row r="299" spans="2:4" s="80" customFormat="1">
      <c r="B299" s="82"/>
      <c r="D299" s="83"/>
    </row>
    <row r="300" spans="2:4" s="80" customFormat="1">
      <c r="B300" s="82"/>
      <c r="D300" s="83"/>
    </row>
    <row r="301" spans="2:4" s="80" customFormat="1">
      <c r="B301" s="82"/>
      <c r="D301" s="83"/>
    </row>
    <row r="302" spans="2:4" s="80" customFormat="1">
      <c r="B302" s="82"/>
      <c r="D302" s="83"/>
    </row>
    <row r="303" spans="2:4" s="80" customFormat="1">
      <c r="B303" s="82"/>
      <c r="D303" s="83"/>
    </row>
    <row r="304" spans="2:4" s="80" customFormat="1">
      <c r="B304" s="82"/>
      <c r="D304" s="83"/>
    </row>
    <row r="305" spans="2:4" s="80" customFormat="1">
      <c r="B305" s="82"/>
      <c r="D305" s="83"/>
    </row>
    <row r="306" spans="2:4" s="80" customFormat="1">
      <c r="B306" s="82"/>
      <c r="D306" s="83"/>
    </row>
    <row r="307" spans="2:4" s="80" customFormat="1">
      <c r="B307" s="82"/>
      <c r="D307" s="83"/>
    </row>
    <row r="308" spans="2:4" s="80" customFormat="1">
      <c r="B308" s="82"/>
      <c r="D308" s="83"/>
    </row>
    <row r="309" spans="2:4" s="80" customFormat="1">
      <c r="B309" s="82"/>
      <c r="D309" s="83"/>
    </row>
    <row r="310" spans="2:4" s="80" customFormat="1">
      <c r="B310" s="82"/>
      <c r="D310" s="83"/>
    </row>
    <row r="311" spans="2:4" s="80" customFormat="1">
      <c r="B311" s="82"/>
      <c r="D311" s="83"/>
    </row>
    <row r="312" spans="2:4" s="80" customFormat="1">
      <c r="B312" s="82"/>
      <c r="D312" s="83"/>
    </row>
    <row r="313" spans="2:4" s="80" customFormat="1">
      <c r="B313" s="82"/>
      <c r="D313" s="83"/>
    </row>
    <row r="314" spans="2:4" s="80" customFormat="1">
      <c r="B314" s="82"/>
      <c r="D314" s="83"/>
    </row>
    <row r="315" spans="2:4" s="80" customFormat="1">
      <c r="B315" s="82"/>
      <c r="D315" s="83"/>
    </row>
    <row r="316" spans="2:4" s="80" customFormat="1">
      <c r="B316" s="82"/>
      <c r="D316" s="83"/>
    </row>
    <row r="317" spans="2:4" s="80" customFormat="1">
      <c r="B317" s="82"/>
      <c r="D317" s="83"/>
    </row>
    <row r="318" spans="2:4" s="80" customFormat="1">
      <c r="B318" s="82"/>
      <c r="D318" s="83"/>
    </row>
    <row r="319" spans="2:4" s="80" customFormat="1">
      <c r="B319" s="82"/>
      <c r="D319" s="83"/>
    </row>
    <row r="320" spans="2:4" s="80" customFormat="1">
      <c r="B320" s="82"/>
      <c r="D320" s="83"/>
    </row>
    <row r="321" spans="2:4" s="80" customFormat="1">
      <c r="B321" s="82"/>
      <c r="D321" s="83"/>
    </row>
    <row r="322" spans="2:4" s="80" customFormat="1">
      <c r="B322" s="82"/>
      <c r="D322" s="83"/>
    </row>
    <row r="323" spans="2:4" s="80" customFormat="1">
      <c r="B323" s="82"/>
      <c r="D323" s="83"/>
    </row>
    <row r="324" spans="2:4" s="80" customFormat="1">
      <c r="B324" s="82"/>
      <c r="D324" s="83"/>
    </row>
    <row r="325" spans="2:4" s="80" customFormat="1">
      <c r="B325" s="82"/>
      <c r="D325" s="83"/>
    </row>
    <row r="326" spans="2:4" s="80" customFormat="1">
      <c r="B326" s="82"/>
      <c r="D326" s="83"/>
    </row>
    <row r="327" spans="2:4" s="80" customFormat="1">
      <c r="B327" s="82"/>
      <c r="D327" s="83"/>
    </row>
    <row r="328" spans="2:4" s="80" customFormat="1">
      <c r="B328" s="82"/>
      <c r="D328" s="83"/>
    </row>
    <row r="329" spans="2:4" s="80" customFormat="1">
      <c r="B329" s="82"/>
      <c r="D329" s="83"/>
    </row>
    <row r="330" spans="2:4" s="80" customFormat="1">
      <c r="B330" s="82"/>
      <c r="D330" s="83"/>
    </row>
    <row r="331" spans="2:4" s="80" customFormat="1">
      <c r="B331" s="82"/>
      <c r="D331" s="83"/>
    </row>
    <row r="332" spans="2:4" s="80" customFormat="1">
      <c r="B332" s="82"/>
      <c r="D332" s="83"/>
    </row>
    <row r="333" spans="2:4" s="80" customFormat="1">
      <c r="B333" s="82"/>
      <c r="D333" s="83"/>
    </row>
    <row r="334" spans="2:4" s="80" customFormat="1">
      <c r="B334" s="82"/>
      <c r="D334" s="83"/>
    </row>
    <row r="335" spans="2:4" s="80" customFormat="1">
      <c r="B335" s="82"/>
      <c r="D335" s="83"/>
    </row>
    <row r="336" spans="2:4" s="80" customFormat="1">
      <c r="B336" s="82"/>
      <c r="D336" s="83"/>
    </row>
    <row r="337" spans="2:4" s="80" customFormat="1">
      <c r="B337" s="82"/>
      <c r="D337" s="83"/>
    </row>
    <row r="338" spans="2:4" s="80" customFormat="1">
      <c r="B338" s="82"/>
      <c r="D338" s="83"/>
    </row>
    <row r="339" spans="2:4" s="80" customFormat="1">
      <c r="B339" s="82"/>
      <c r="D339" s="83"/>
    </row>
    <row r="340" spans="2:4" s="80" customFormat="1">
      <c r="B340" s="82"/>
      <c r="D340" s="83"/>
    </row>
    <row r="341" spans="2:4" s="80" customFormat="1">
      <c r="B341" s="82"/>
      <c r="D341" s="83"/>
    </row>
    <row r="342" spans="2:4" s="80" customFormat="1">
      <c r="B342" s="82"/>
      <c r="D342" s="83"/>
    </row>
    <row r="343" spans="2:4" s="80" customFormat="1">
      <c r="B343" s="82"/>
      <c r="D343" s="83"/>
    </row>
    <row r="344" spans="2:4" s="80" customFormat="1">
      <c r="B344" s="82"/>
      <c r="D344" s="83"/>
    </row>
    <row r="345" spans="2:4" s="80" customFormat="1">
      <c r="B345" s="82"/>
      <c r="D345" s="83"/>
    </row>
    <row r="346" spans="2:4" s="80" customFormat="1">
      <c r="B346" s="82"/>
      <c r="D346" s="83"/>
    </row>
    <row r="347" spans="2:4" s="80" customFormat="1">
      <c r="B347" s="82"/>
      <c r="D347" s="83"/>
    </row>
    <row r="348" spans="2:4" s="80" customFormat="1">
      <c r="B348" s="82"/>
      <c r="D348" s="83"/>
    </row>
    <row r="349" spans="2:4" s="80" customFormat="1">
      <c r="B349" s="82"/>
      <c r="D349" s="83"/>
    </row>
    <row r="350" spans="2:4" s="80" customFormat="1">
      <c r="B350" s="82"/>
      <c r="D350" s="83"/>
    </row>
    <row r="351" spans="2:4" s="80" customFormat="1">
      <c r="B351" s="82"/>
      <c r="D351" s="83"/>
    </row>
    <row r="352" spans="2:4" s="80" customFormat="1">
      <c r="B352" s="82"/>
      <c r="D352" s="83"/>
    </row>
    <row r="353" spans="2:4" s="80" customFormat="1">
      <c r="B353" s="82"/>
      <c r="D353" s="83"/>
    </row>
    <row r="354" spans="2:4" s="80" customFormat="1">
      <c r="B354" s="82"/>
      <c r="D354" s="83"/>
    </row>
    <row r="355" spans="2:4" s="80" customFormat="1">
      <c r="B355" s="82"/>
      <c r="D355" s="83"/>
    </row>
    <row r="356" spans="2:4" s="80" customFormat="1">
      <c r="B356" s="82"/>
      <c r="D356" s="83"/>
    </row>
    <row r="357" spans="2:4" s="80" customFormat="1">
      <c r="B357" s="82"/>
      <c r="D357" s="83"/>
    </row>
    <row r="358" spans="2:4" s="80" customFormat="1">
      <c r="B358" s="82"/>
      <c r="D358" s="83"/>
    </row>
    <row r="359" spans="2:4" s="80" customFormat="1">
      <c r="B359" s="82"/>
      <c r="D359" s="83"/>
    </row>
    <row r="360" spans="2:4" s="80" customFormat="1">
      <c r="B360" s="82"/>
      <c r="D360" s="83"/>
    </row>
    <row r="361" spans="2:4" s="80" customFormat="1">
      <c r="B361" s="82"/>
      <c r="D361" s="83"/>
    </row>
    <row r="362" spans="2:4" s="80" customFormat="1">
      <c r="B362" s="82"/>
      <c r="D362" s="83"/>
    </row>
    <row r="363" spans="2:4" s="80" customFormat="1">
      <c r="B363" s="82"/>
      <c r="D363" s="83"/>
    </row>
    <row r="364" spans="2:4" s="80" customFormat="1">
      <c r="B364" s="82"/>
      <c r="D364" s="83"/>
    </row>
    <row r="365" spans="2:4" s="80" customFormat="1">
      <c r="B365" s="82"/>
      <c r="D365" s="83"/>
    </row>
    <row r="366" spans="2:4" s="80" customFormat="1">
      <c r="B366" s="82"/>
      <c r="D366" s="83"/>
    </row>
    <row r="367" spans="2:4" s="80" customFormat="1">
      <c r="B367" s="82"/>
      <c r="D367" s="83"/>
    </row>
    <row r="368" spans="2:4" s="80" customFormat="1">
      <c r="B368" s="82"/>
      <c r="D368" s="83"/>
    </row>
    <row r="369" spans="2:4" s="80" customFormat="1">
      <c r="B369" s="82"/>
      <c r="D369" s="83"/>
    </row>
    <row r="370" spans="2:4" s="80" customFormat="1">
      <c r="B370" s="82"/>
      <c r="D370" s="83"/>
    </row>
    <row r="371" spans="2:4" s="80" customFormat="1">
      <c r="B371" s="82"/>
      <c r="D371" s="83"/>
    </row>
    <row r="372" spans="2:4" s="80" customFormat="1">
      <c r="B372" s="82"/>
      <c r="D372" s="83"/>
    </row>
    <row r="373" spans="2:4" s="80" customFormat="1">
      <c r="B373" s="82"/>
      <c r="D373" s="83"/>
    </row>
    <row r="374" spans="2:4" s="80" customFormat="1">
      <c r="B374" s="82"/>
      <c r="D374" s="83"/>
    </row>
    <row r="375" spans="2:4" s="80" customFormat="1">
      <c r="B375" s="82"/>
      <c r="D375" s="83"/>
    </row>
    <row r="376" spans="2:4" s="80" customFormat="1">
      <c r="B376" s="82"/>
      <c r="D376" s="83"/>
    </row>
    <row r="377" spans="2:4" s="80" customFormat="1">
      <c r="B377" s="82"/>
      <c r="D377" s="83"/>
    </row>
    <row r="378" spans="2:4" s="80" customFormat="1">
      <c r="B378" s="82"/>
      <c r="D378" s="83"/>
    </row>
    <row r="379" spans="2:4" s="80" customFormat="1">
      <c r="B379" s="82"/>
      <c r="D379" s="83"/>
    </row>
    <row r="380" spans="2:4" s="80" customFormat="1">
      <c r="B380" s="82"/>
      <c r="D380" s="83"/>
    </row>
    <row r="381" spans="2:4" s="80" customFormat="1">
      <c r="B381" s="82"/>
      <c r="D381" s="83"/>
    </row>
    <row r="382" spans="2:4" s="80" customFormat="1">
      <c r="B382" s="82"/>
      <c r="D382" s="83"/>
    </row>
    <row r="383" spans="2:4" s="80" customFormat="1">
      <c r="B383" s="82"/>
      <c r="D383" s="83"/>
    </row>
    <row r="384" spans="2:4" s="80" customFormat="1">
      <c r="B384" s="82"/>
      <c r="D384" s="83"/>
    </row>
    <row r="385" spans="2:4" s="80" customFormat="1">
      <c r="B385" s="82"/>
      <c r="D385" s="83"/>
    </row>
    <row r="386" spans="2:4" s="80" customFormat="1">
      <c r="B386" s="82"/>
      <c r="D386" s="83"/>
    </row>
    <row r="387" spans="2:4" s="80" customFormat="1">
      <c r="B387" s="82"/>
      <c r="D387" s="83"/>
    </row>
    <row r="388" spans="2:4" s="80" customFormat="1">
      <c r="B388" s="82"/>
      <c r="D388" s="83"/>
    </row>
    <row r="389" spans="2:4" s="80" customFormat="1">
      <c r="B389" s="82"/>
      <c r="D389" s="83"/>
    </row>
    <row r="390" spans="2:4" s="80" customFormat="1">
      <c r="B390" s="82"/>
      <c r="D390" s="83"/>
    </row>
    <row r="391" spans="2:4" s="80" customFormat="1">
      <c r="B391" s="82"/>
      <c r="D391" s="83"/>
    </row>
    <row r="392" spans="2:4" s="80" customFormat="1">
      <c r="B392" s="82"/>
      <c r="D392" s="83"/>
    </row>
    <row r="393" spans="2:4" s="80" customFormat="1">
      <c r="B393" s="82"/>
      <c r="D393" s="83"/>
    </row>
    <row r="394" spans="2:4" s="80" customFormat="1">
      <c r="B394" s="82"/>
      <c r="D394" s="83"/>
    </row>
    <row r="395" spans="2:4" s="80" customFormat="1">
      <c r="B395" s="82"/>
      <c r="D395" s="83"/>
    </row>
    <row r="396" spans="2:4" s="80" customFormat="1">
      <c r="B396" s="82"/>
      <c r="D396" s="83"/>
    </row>
    <row r="397" spans="2:4" s="80" customFormat="1">
      <c r="B397" s="82"/>
      <c r="D397" s="83"/>
    </row>
    <row r="398" spans="2:4" s="80" customFormat="1">
      <c r="B398" s="82"/>
      <c r="D398" s="83"/>
    </row>
    <row r="399" spans="2:4" s="80" customFormat="1">
      <c r="B399" s="82"/>
      <c r="D399" s="83"/>
    </row>
    <row r="400" spans="2:4" s="80" customFormat="1">
      <c r="B400" s="82"/>
      <c r="D400" s="83"/>
    </row>
    <row r="401" spans="2:4" s="80" customFormat="1">
      <c r="B401" s="82"/>
      <c r="D401" s="83"/>
    </row>
    <row r="402" spans="2:4" s="80" customFormat="1">
      <c r="B402" s="82"/>
      <c r="D402" s="83"/>
    </row>
    <row r="403" spans="2:4" s="80" customFormat="1">
      <c r="B403" s="82"/>
      <c r="D403" s="83"/>
    </row>
    <row r="404" spans="2:4" s="80" customFormat="1">
      <c r="B404" s="82"/>
      <c r="D404" s="83"/>
    </row>
    <row r="405" spans="2:4" s="80" customFormat="1">
      <c r="B405" s="82"/>
      <c r="D405" s="83"/>
    </row>
    <row r="406" spans="2:4" s="80" customFormat="1">
      <c r="B406" s="82"/>
      <c r="D406" s="83"/>
    </row>
    <row r="407" spans="2:4" s="80" customFormat="1">
      <c r="B407" s="82"/>
      <c r="D407" s="83"/>
    </row>
    <row r="408" spans="2:4" s="80" customFormat="1">
      <c r="B408" s="82"/>
      <c r="D408" s="83"/>
    </row>
    <row r="409" spans="2:4" s="80" customFormat="1">
      <c r="B409" s="82"/>
      <c r="D409" s="83"/>
    </row>
  </sheetData>
  <mergeCells count="10">
    <mergeCell ref="D16:F16"/>
    <mergeCell ref="D18:F18"/>
    <mergeCell ref="D19:F19"/>
    <mergeCell ref="H14:S19"/>
    <mergeCell ref="A6:F6"/>
    <mergeCell ref="A8:B8"/>
    <mergeCell ref="A10:E10"/>
    <mergeCell ref="D14:F14"/>
    <mergeCell ref="D15:F15"/>
    <mergeCell ref="B12:F12"/>
  </mergeCells>
  <pageMargins left="0.51181102362204722" right="0.51181102362204722" top="0.78740157480314965" bottom="0.78740157480314965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7143ED1F08842BE75030A4D20BDCC" ma:contentTypeVersion="5" ma:contentTypeDescription="Create a new document." ma:contentTypeScope="" ma:versionID="2ebdf55088ca88223297972ddd303f11">
  <xsd:schema xmlns:xsd="http://www.w3.org/2001/XMLSchema" xmlns:xs="http://www.w3.org/2001/XMLSchema" xmlns:p="http://schemas.microsoft.com/office/2006/metadata/properties" xmlns:ns2="2775520d-4214-43c4-9fda-119b633612b4" xmlns:ns3="2bccfdee-0399-4546-870e-936d9792f374" targetNamespace="http://schemas.microsoft.com/office/2006/metadata/properties" ma:root="true" ma:fieldsID="5434faa78c3254a4f60e3128bbf9eedb" ns2:_="" ns3:_="">
    <xsd:import namespace="2775520d-4214-43c4-9fda-119b633612b4"/>
    <xsd:import namespace="2bccfdee-0399-4546-870e-936d9792f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5520d-4214-43c4-9fda-119b63361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cfdee-0399-4546-870e-936d9792f37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141F21-132B-4062-A7BF-B16C845DC3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FF5B5B-C533-4016-87C8-68C9AF46F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5520d-4214-43c4-9fda-119b633612b4"/>
    <ds:schemaRef ds:uri="2bccfdee-0399-4546-870e-936d9792f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22296F-3586-4776-B222-A805B3A8E4D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Resumo Posto</vt:lpstr>
      <vt:lpstr>Resumo Valor</vt:lpstr>
      <vt:lpstr>Resumo Qtd</vt:lpstr>
      <vt:lpstr>COPEIRO</vt:lpstr>
      <vt:lpstr>Uniformes - 13ª SR</vt:lpstr>
      <vt:lpstr> EPIs - 13ª SR</vt:lpstr>
      <vt:lpstr>EQUIPAMENTOS - 13ªSR</vt:lpstr>
      <vt:lpstr>' EPIs - 13ª SR'!Area_de_impressao</vt:lpstr>
      <vt:lpstr>COPEIRO!Area_de_impressao</vt:lpstr>
      <vt:lpstr>'Resumo Posto'!Area_de_impressao</vt:lpstr>
      <vt:lpstr>'Uniformes - 13ª SR'!Area_de_impressao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2006-09-25T12:47:36Z</dcterms:created>
  <dcterms:modified xsi:type="dcterms:W3CDTF">2026-08-10T11:09:14Z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0x0101000C17143ED1F08842BE75030A4D20BDCC</vt:lpwstr>
  </property>
</Properties>
</file>